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270" windowHeight="9345" activeTab="0"/>
  </bookViews>
  <sheets>
    <sheet name="Додаток 2" sheetId="1" r:id="rId1"/>
    <sheet name="Додаток 1 " sheetId="2" r:id="rId2"/>
  </sheets>
  <definedNames>
    <definedName name="_xlnm.Print_Area" localSheetId="1">'Додаток 1 '!$A$1:$F$77</definedName>
    <definedName name="_xlnm.Print_Area" localSheetId="0">'Додаток 2'!$A$1:$F$53</definedName>
  </definedNames>
  <calcPr fullCalcOnLoad="1"/>
</workbook>
</file>

<file path=xl/sharedStrings.xml><?xml version="1.0" encoding="utf-8"?>
<sst xmlns="http://schemas.openxmlformats.org/spreadsheetml/2006/main" count="155" uniqueCount="112">
  <si>
    <t>Податок на прибуток підприємств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</si>
  <si>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</si>
  <si>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</si>
  <si>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Внутрішні податки на товари та послуги  </t>
  </si>
  <si>
    <t>Місцеві податки</t>
  </si>
  <si>
    <t>Податок на майно</t>
  </si>
  <si>
    <t>Земельний податок з юридичних осіб</t>
  </si>
  <si>
    <t>Орендна плата з юридичних осіб </t>
  </si>
  <si>
    <t>Земельний податок з фізичних осіб</t>
  </si>
  <si>
    <t>Орендна плата з фізичних осіб</t>
  </si>
  <si>
    <t>Туристичний збір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</si>
  <si>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</si>
  <si>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</si>
  <si>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</si>
  <si>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</si>
  <si>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 у яких частка сільськогосподарського товаровиробництва за попередній податковий (звітний) рік дорівнює або перевищує 75 відсотків</t>
  </si>
  <si>
    <t>Екологічний податок </t>
  </si>
  <si>
    <t>Неподаткові надходження</t>
  </si>
  <si>
    <t>Плата за надання адміністративних послуг</t>
  </si>
  <si>
    <t>Плата за надання інших адміністративних послуг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</si>
  <si>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</si>
  <si>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</si>
  <si>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Надходження від плати за послуги, що надаються бюджетними установами згідно із законодавством </t>
  </si>
  <si>
    <t>Код</t>
  </si>
  <si>
    <t>Назва</t>
  </si>
  <si>
    <t>Всього</t>
  </si>
  <si>
    <t>Затверджено розписом на звітний рік з урахуванням змін</t>
  </si>
  <si>
    <t>Факт</t>
  </si>
  <si>
    <t>Відхилення</t>
  </si>
  <si>
    <t>% виконання</t>
  </si>
  <si>
    <t>Звіт</t>
  </si>
  <si>
    <t>грн.</t>
  </si>
  <si>
    <t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 </t>
  </si>
  <si>
    <t>Власні надходження бюджетних установ</t>
  </si>
  <si>
    <t>Плата за послуги, що надаються бюджетними установами згідно з їх основною діяльністю</t>
  </si>
  <si>
    <t>Акцизний податок з реалізації суб'єктами господарювання роздрібної торгівлі підакцизних товарів</t>
  </si>
  <si>
    <t>Податок на прибуток підприємств та фінансових установ комунальної власності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</si>
  <si>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</si>
  <si>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</si>
  <si>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Податок на нерухоме майно, відмінне від земельної ділянки, сплачений  юридичними особами, які є власниками об'єктів нежитлової нерухомостї</t>
  </si>
  <si>
    <t>Адміністративні збори та платежі, доходи від некомерційної господарської діяльності 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</si>
  <si>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</si>
  <si>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Інші податки та збори </t>
  </si>
  <si>
    <t>Інші неподаткові надходження  </t>
  </si>
  <si>
    <t>Інші надходження  </t>
  </si>
  <si>
    <t>Податки на доходи, податки на прибуток, податки на збільшення ринкової вартості</t>
  </si>
  <si>
    <t>Податкові надходження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</si>
  <si>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</si>
  <si>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Плата за оренду майна бюджетних установ</t>
  </si>
  <si>
    <t>Додаток 1</t>
  </si>
  <si>
    <t>Погоджено:</t>
  </si>
  <si>
    <t>Начальник фінансового управління</t>
  </si>
  <si>
    <t>виконавчого комітету міської ради</t>
  </si>
  <si>
    <t>ЗАТВЕРДЖЕНО</t>
  </si>
  <si>
    <t>Рентна плата за користування надрами</t>
  </si>
  <si>
    <t>Рентна плата за користування надрами для видобування корисних копалин загальнодержавного значення</t>
  </si>
  <si>
    <t>Рентна плата за користування надрами для видобування корисних копалин місцевого значення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</si>
  <si>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</si>
  <si>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Додаток 2</t>
  </si>
  <si>
    <t>КФК</t>
  </si>
  <si>
    <t xml:space="preserve">Назва головного розпорядника коштів                                                                                                                    </t>
  </si>
  <si>
    <t xml:space="preserve">Затверджено розписом з урахуванням змін                              на 2019 рік </t>
  </si>
  <si>
    <t xml:space="preserve">Усього доходів </t>
  </si>
  <si>
    <t>01</t>
  </si>
  <si>
    <t>Старокривинська сільська рада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</si>
  <si>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</si>
  <si>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</si>
  <si>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0113242</t>
  </si>
  <si>
    <t>Інші заходи у сфері соціального захисту і соціального забезпечення</t>
  </si>
  <si>
    <t>0114060</t>
  </si>
  <si>
    <t>Забезпечення діяльності палаців i будинків культури, клубів, центрів дозвілля та iнших клубних закладів</t>
  </si>
  <si>
    <t>0116030</t>
  </si>
  <si>
    <t>Організація благоустрою населених пунктів</t>
  </si>
  <si>
    <t>0117130</t>
  </si>
  <si>
    <t>Здійснення заходів із землеустрою</t>
  </si>
  <si>
    <t>0117461</t>
  </si>
  <si>
    <t>Утримання та розвиток автомобільних доріг та дорожньої інфраструктури за рахунок коштів місцевого бюджету</t>
  </si>
  <si>
    <t>0119770</t>
  </si>
  <si>
    <t>Інші субвенції з місцевого бюджету</t>
  </si>
  <si>
    <t>0119800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</si>
  <si>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</si>
  <si>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 </t>
  </si>
  <si>
    <t>РАЗОМ ВИДАТКІВ</t>
  </si>
  <si>
    <t>1</t>
  </si>
  <si>
    <t xml:space="preserve">Старокривинська сільська рада </t>
  </si>
  <si>
    <t>0117310</t>
  </si>
  <si>
    <t>Будівництво об"єктів житлово-комунального господарства</t>
  </si>
  <si>
    <t xml:space="preserve">1.Доходи </t>
  </si>
  <si>
    <t xml:space="preserve">ІІ. Видатки  </t>
  </si>
  <si>
    <t xml:space="preserve">ІІ. Видатки </t>
  </si>
  <si>
    <t>Доходи від власності та підприєм.</t>
  </si>
  <si>
    <t>Адміністративні штрафи та інші санкції</t>
  </si>
  <si>
    <t>Адміністративні штрафи таштрафні санкції за порушення законодавства у сфері виробництва та обігу алкогольних напоїв та тютюнових виробів</t>
  </si>
  <si>
    <t>Плата за скорочення термінів надання послуг у сфері реєстрації речових прав на нерухоме майно</t>
  </si>
  <si>
    <t>0118700</t>
  </si>
  <si>
    <t>Резервний фонд</t>
  </si>
  <si>
    <t>-</t>
  </si>
  <si>
    <t>Надходження коштів від відшкодування втрат сільськогосподарського і лісогосподарського виробництва</t>
  </si>
  <si>
    <t>Доходи від власності та підприємницької діяльності</t>
  </si>
  <si>
    <t>Касові видатки за січень - грудень                2019 року</t>
  </si>
  <si>
    <t>0118340</t>
  </si>
  <si>
    <t>Природоохоронні заходи за рахунок цільових фондів</t>
  </si>
  <si>
    <t>Будівництво об'єктів житлово комунального  господарства</t>
  </si>
  <si>
    <t>Нетішинської міської ради VII скликання</t>
  </si>
  <si>
    <t>__.__.2020 № __/_____</t>
  </si>
  <si>
    <t xml:space="preserve">  про виконання загального фонду бюджету Старокривинської сільської ради                                         за 2019 рік </t>
  </si>
  <si>
    <t xml:space="preserve">про виконання спеціального фонду бюджету Старокривинської сільської ради                                                 за 2019 рік </t>
  </si>
  <si>
    <t>Секретар міської ради</t>
  </si>
  <si>
    <t>Олена ХОМЕНКО</t>
  </si>
  <si>
    <t>Валентина КРАВЧУК</t>
  </si>
  <si>
    <t>Рішення шістдесят ____________________ сесії</t>
  </si>
  <si>
    <t>Рішення шістдесят __________________  сесії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</si>
</sst>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0.0"/>
    <numFmt numFmtId="181" formatCode="#0.00"/>
    <numFmt numFmtId="182" formatCode="#,##0.0"/>
    <numFmt numFmtId="183" formatCode="0.000"/>
    <numFmt numFmtId="184" formatCode="0.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26">
    <xf numFmtId="0" fontId="0" fillId="0" borderId="0" xfId="0" applyAlignment="1">
      <alignment/>
    </xf>
    <xf numFmtId="0" fontId="18" fillId="0" borderId="10" xfId="0" applyFont="1" applyFill="1" applyBorder="1" applyAlignment="1">
      <alignment horizontal="justify" vertical="center" wrapText="1"/>
    </xf>
    <xf numFmtId="1" fontId="18" fillId="0" borderId="1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Alignment="1" applyProtection="1">
      <alignment horizontal="center" vertical="center"/>
      <protection/>
    </xf>
    <xf numFmtId="1" fontId="20" fillId="0" borderId="10" xfId="0" applyNumberFormat="1" applyFont="1" applyFill="1" applyBorder="1" applyAlignment="1" applyProtection="1">
      <alignment horizontal="center" vertical="center"/>
      <protection/>
    </xf>
    <xf numFmtId="0" fontId="20" fillId="0" borderId="10" xfId="0" applyFont="1" applyFill="1" applyBorder="1" applyAlignment="1">
      <alignment horizontal="justify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18" fillId="0" borderId="0" xfId="0" applyNumberFormat="1" applyFont="1" applyAlignment="1">
      <alignment vertical="center"/>
    </xf>
    <xf numFmtId="0" fontId="20" fillId="0" borderId="11" xfId="0" applyNumberFormat="1" applyFont="1" applyFill="1" applyBorder="1" applyAlignment="1">
      <alignment horizontal="center" vertical="center" wrapText="1"/>
    </xf>
    <xf numFmtId="0" fontId="18" fillId="0" borderId="11" xfId="0" applyNumberFormat="1" applyFont="1" applyFill="1" applyBorder="1" applyAlignment="1">
      <alignment horizontal="center" vertical="center" wrapText="1"/>
    </xf>
    <xf numFmtId="0" fontId="18" fillId="0" borderId="11" xfId="0" applyNumberFormat="1" applyFont="1" applyBorder="1" applyAlignment="1">
      <alignment vertical="center" wrapText="1"/>
    </xf>
    <xf numFmtId="4" fontId="20" fillId="0" borderId="10" xfId="0" applyNumberFormat="1" applyFont="1" applyFill="1" applyBorder="1" applyAlignment="1" applyProtection="1">
      <alignment horizontal="right" vertical="center"/>
      <protection/>
    </xf>
    <xf numFmtId="4" fontId="18" fillId="0" borderId="10" xfId="0" applyNumberFormat="1" applyFont="1" applyFill="1" applyBorder="1" applyAlignment="1" applyProtection="1">
      <alignment horizontal="right" vertical="center"/>
      <protection/>
    </xf>
    <xf numFmtId="180" fontId="20" fillId="0" borderId="10" xfId="0" applyNumberFormat="1" applyFont="1" applyFill="1" applyBorder="1" applyAlignment="1" applyProtection="1">
      <alignment horizontal="right" vertical="center"/>
      <protection/>
    </xf>
    <xf numFmtId="180" fontId="18" fillId="0" borderId="10" xfId="0" applyNumberFormat="1" applyFont="1" applyFill="1" applyBorder="1" applyAlignment="1" applyProtection="1">
      <alignment horizontal="right" vertical="center"/>
      <protection/>
    </xf>
    <xf numFmtId="0" fontId="18" fillId="0" borderId="0" xfId="0" applyNumberFormat="1" applyFont="1" applyFill="1" applyAlignment="1" applyProtection="1">
      <alignment horizontal="left" vertical="center" wrapText="1"/>
      <protection/>
    </xf>
    <xf numFmtId="0" fontId="18" fillId="0" borderId="0" xfId="0" applyFont="1" applyAlignment="1">
      <alignment vertical="center"/>
    </xf>
    <xf numFmtId="4" fontId="20" fillId="0" borderId="11" xfId="0" applyNumberFormat="1" applyFont="1" applyBorder="1" applyAlignment="1">
      <alignment vertical="center"/>
    </xf>
    <xf numFmtId="4" fontId="20" fillId="0" borderId="11" xfId="0" applyNumberFormat="1" applyFont="1" applyFill="1" applyBorder="1" applyAlignment="1">
      <alignment horizontal="right" vertical="center" wrapText="1"/>
    </xf>
    <xf numFmtId="4" fontId="18" fillId="0" borderId="11" xfId="0" applyNumberFormat="1" applyFont="1" applyFill="1" applyBorder="1" applyAlignment="1">
      <alignment horizontal="right" vertical="center" wrapText="1"/>
    </xf>
    <xf numFmtId="4" fontId="18" fillId="0" borderId="10" xfId="0" applyNumberFormat="1" applyFont="1" applyFill="1" applyBorder="1" applyAlignment="1">
      <alignment horizontal="right" vertical="center" wrapText="1"/>
    </xf>
    <xf numFmtId="4" fontId="20" fillId="0" borderId="10" xfId="0" applyNumberFormat="1" applyFont="1" applyFill="1" applyBorder="1" applyAlignment="1">
      <alignment horizontal="right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justify" vertical="center" wrapText="1"/>
    </xf>
    <xf numFmtId="0" fontId="18" fillId="0" borderId="0" xfId="0" applyNumberFormat="1" applyFont="1" applyFill="1" applyAlignment="1" applyProtection="1">
      <alignment vertical="center" wrapText="1"/>
      <protection/>
    </xf>
    <xf numFmtId="0" fontId="21" fillId="0" borderId="0" xfId="0" applyFont="1" applyAlignment="1">
      <alignment vertical="center"/>
    </xf>
    <xf numFmtId="4" fontId="23" fillId="0" borderId="0" xfId="0" applyNumberFormat="1" applyFont="1" applyAlignment="1">
      <alignment vertical="center"/>
    </xf>
    <xf numFmtId="4" fontId="24" fillId="0" borderId="0" xfId="0" applyNumberFormat="1" applyFont="1" applyAlignment="1">
      <alignment vertical="center"/>
    </xf>
    <xf numFmtId="4" fontId="24" fillId="0" borderId="0" xfId="0" applyNumberFormat="1" applyFont="1" applyAlignment="1">
      <alignment horizontal="right" vertical="center"/>
    </xf>
    <xf numFmtId="4" fontId="18" fillId="0" borderId="0" xfId="0" applyNumberFormat="1" applyFont="1" applyAlignment="1">
      <alignment vertical="center"/>
    </xf>
    <xf numFmtId="0" fontId="18" fillId="0" borderId="0" xfId="0" applyFont="1" applyAlignment="1">
      <alignment horizontal="left" vertical="center"/>
    </xf>
    <xf numFmtId="4" fontId="20" fillId="0" borderId="0" xfId="0" applyNumberFormat="1" applyFont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0" fontId="25" fillId="0" borderId="0" xfId="0" applyNumberFormat="1" applyFont="1" applyAlignment="1">
      <alignment vertical="center"/>
    </xf>
    <xf numFmtId="0" fontId="25" fillId="0" borderId="0" xfId="0" applyFont="1" applyAlignment="1">
      <alignment/>
    </xf>
    <xf numFmtId="0" fontId="25" fillId="0" borderId="0" xfId="0" applyNumberFormat="1" applyFont="1" applyAlignment="1">
      <alignment horizontal="right" vertical="center"/>
    </xf>
    <xf numFmtId="49" fontId="18" fillId="0" borderId="0" xfId="0" applyNumberFormat="1" applyFont="1" applyAlignment="1">
      <alignment horizontal="left"/>
    </xf>
    <xf numFmtId="0" fontId="20" fillId="6" borderId="11" xfId="0" applyFont="1" applyFill="1" applyBorder="1" applyAlignment="1">
      <alignment horizontal="center" vertical="center" wrapText="1"/>
    </xf>
    <xf numFmtId="4" fontId="20" fillId="6" borderId="11" xfId="0" applyNumberFormat="1" applyFont="1" applyFill="1" applyBorder="1" applyAlignment="1">
      <alignment vertical="center"/>
    </xf>
    <xf numFmtId="4" fontId="20" fillId="6" borderId="11" xfId="0" applyNumberFormat="1" applyFont="1" applyFill="1" applyBorder="1" applyAlignment="1" applyProtection="1">
      <alignment horizontal="right" vertical="center"/>
      <protection/>
    </xf>
    <xf numFmtId="0" fontId="26" fillId="0" borderId="0" xfId="0" applyFont="1" applyAlignment="1">
      <alignment horizontal="right"/>
    </xf>
    <xf numFmtId="0" fontId="25" fillId="0" borderId="0" xfId="0" applyFont="1" applyAlignment="1">
      <alignment/>
    </xf>
    <xf numFmtId="0" fontId="18" fillId="0" borderId="11" xfId="0" applyFont="1" applyFill="1" applyBorder="1" applyAlignment="1">
      <alignment horizontal="left" vertical="top" wrapText="1"/>
    </xf>
    <xf numFmtId="0" fontId="18" fillId="0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4" fontId="0" fillId="0" borderId="0" xfId="0" applyNumberFormat="1" applyFont="1" applyAlignment="1">
      <alignment vertical="center"/>
    </xf>
    <xf numFmtId="4" fontId="20" fillId="0" borderId="0" xfId="0" applyNumberFormat="1" applyFont="1" applyBorder="1" applyAlignment="1" applyProtection="1">
      <alignment horizontal="right" vertical="center"/>
      <protection locked="0"/>
    </xf>
    <xf numFmtId="0" fontId="20" fillId="6" borderId="11" xfId="0" applyFont="1" applyFill="1" applyBorder="1" applyAlignment="1">
      <alignment horizontal="left" vertical="center" wrapText="1"/>
    </xf>
    <xf numFmtId="49" fontId="20" fillId="24" borderId="11" xfId="0" applyNumberFormat="1" applyFont="1" applyFill="1" applyBorder="1" applyAlignment="1">
      <alignment horizontal="center" vertical="center" wrapText="1"/>
    </xf>
    <xf numFmtId="181" fontId="20" fillId="24" borderId="11" xfId="0" applyNumberFormat="1" applyFont="1" applyFill="1" applyBorder="1" applyAlignment="1">
      <alignment horizontal="center" vertical="center" wrapText="1"/>
    </xf>
    <xf numFmtId="4" fontId="20" fillId="24" borderId="11" xfId="0" applyNumberFormat="1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top" wrapText="1"/>
    </xf>
    <xf numFmtId="0" fontId="18" fillId="0" borderId="13" xfId="0" applyFont="1" applyFill="1" applyBorder="1" applyAlignment="1">
      <alignment horizontal="left" vertical="top" wrapText="1"/>
    </xf>
    <xf numFmtId="49" fontId="20" fillId="6" borderId="11" xfId="0" applyNumberFormat="1" applyFont="1" applyFill="1" applyBorder="1" applyAlignment="1">
      <alignment horizontal="center" vertical="center"/>
    </xf>
    <xf numFmtId="180" fontId="20" fillId="6" borderId="11" xfId="0" applyNumberFormat="1" applyFont="1" applyFill="1" applyBorder="1" applyAlignment="1">
      <alignment horizontal="center" vertical="center" wrapText="1"/>
    </xf>
    <xf numFmtId="182" fontId="18" fillId="0" borderId="0" xfId="0" applyNumberFormat="1" applyFont="1" applyAlignment="1">
      <alignment vertical="center"/>
    </xf>
    <xf numFmtId="49" fontId="18" fillId="0" borderId="11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3" fontId="18" fillId="0" borderId="11" xfId="0" applyNumberFormat="1" applyFont="1" applyBorder="1" applyAlignment="1">
      <alignment horizontal="center" vertical="center" wrapText="1"/>
    </xf>
    <xf numFmtId="3" fontId="18" fillId="0" borderId="11" xfId="0" applyNumberFormat="1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49" fontId="20" fillId="6" borderId="11" xfId="0" applyNumberFormat="1" applyFont="1" applyFill="1" applyBorder="1" applyAlignment="1">
      <alignment horizontal="center" vertical="center" wrapText="1"/>
    </xf>
    <xf numFmtId="0" fontId="20" fillId="6" borderId="11" xfId="0" applyFont="1" applyFill="1" applyBorder="1" applyAlignment="1" quotePrefix="1">
      <alignment vertical="center" wrapText="1"/>
    </xf>
    <xf numFmtId="4" fontId="20" fillId="6" borderId="11" xfId="0" applyNumberFormat="1" applyFont="1" applyFill="1" applyBorder="1" applyAlignment="1" quotePrefix="1">
      <alignment vertical="center" wrapText="1"/>
    </xf>
    <xf numFmtId="0" fontId="0" fillId="6" borderId="11" xfId="0" applyFont="1" applyFill="1" applyBorder="1" applyAlignment="1">
      <alignment vertical="center"/>
    </xf>
    <xf numFmtId="0" fontId="20" fillId="0" borderId="14" xfId="0" applyFont="1" applyFill="1" applyBorder="1" applyAlignment="1">
      <alignment horizontal="center" wrapText="1"/>
    </xf>
    <xf numFmtId="49" fontId="20" fillId="0" borderId="14" xfId="0" applyNumberFormat="1" applyFont="1" applyFill="1" applyBorder="1" applyAlignment="1">
      <alignment horizontal="center" wrapText="1"/>
    </xf>
    <xf numFmtId="2" fontId="0" fillId="0" borderId="0" xfId="0" applyNumberFormat="1" applyFont="1" applyAlignment="1">
      <alignment horizontal="right" vertical="center"/>
    </xf>
    <xf numFmtId="171" fontId="18" fillId="0" borderId="13" xfId="61" applyFont="1" applyFill="1" applyBorder="1" applyAlignment="1">
      <alignment horizontal="right" vertical="top" wrapText="1"/>
    </xf>
    <xf numFmtId="171" fontId="20" fillId="6" borderId="11" xfId="61" applyFont="1" applyFill="1" applyBorder="1" applyAlignment="1">
      <alignment horizontal="right" vertical="center" wrapText="1"/>
    </xf>
    <xf numFmtId="171" fontId="20" fillId="6" borderId="11" xfId="61" applyFont="1" applyFill="1" applyBorder="1" applyAlignment="1">
      <alignment horizontal="right" vertical="center"/>
    </xf>
    <xf numFmtId="0" fontId="18" fillId="0" borderId="15" xfId="0" applyFont="1" applyFill="1" applyBorder="1" applyAlignment="1">
      <alignment horizontal="left" wrapText="1"/>
    </xf>
    <xf numFmtId="180" fontId="20" fillId="6" borderId="12" xfId="0" applyNumberFormat="1" applyFont="1" applyFill="1" applyBorder="1" applyAlignment="1">
      <alignment horizontal="center" vertical="center" wrapText="1"/>
    </xf>
    <xf numFmtId="171" fontId="18" fillId="0" borderId="11" xfId="61" applyFont="1" applyFill="1" applyBorder="1" applyAlignment="1">
      <alignment horizontal="right" wrapText="1"/>
    </xf>
    <xf numFmtId="180" fontId="18" fillId="0" borderId="11" xfId="0" applyNumberFormat="1" applyFont="1" applyFill="1" applyBorder="1" applyAlignment="1">
      <alignment horizontal="right" wrapText="1"/>
    </xf>
    <xf numFmtId="0" fontId="20" fillId="0" borderId="11" xfId="0" applyNumberFormat="1" applyFont="1" applyFill="1" applyBorder="1" applyAlignment="1">
      <alignment horizontal="left" vertical="center" wrapText="1"/>
    </xf>
    <xf numFmtId="4" fontId="20" fillId="0" borderId="11" xfId="0" applyNumberFormat="1" applyFont="1" applyFill="1" applyBorder="1" applyAlignment="1" applyProtection="1">
      <alignment horizontal="right" vertical="center"/>
      <protection/>
    </xf>
    <xf numFmtId="180" fontId="20" fillId="0" borderId="11" xfId="0" applyNumberFormat="1" applyFont="1" applyFill="1" applyBorder="1" applyAlignment="1" applyProtection="1">
      <alignment horizontal="right" vertical="center"/>
      <protection/>
    </xf>
    <xf numFmtId="0" fontId="18" fillId="0" borderId="11" xfId="0" applyNumberFormat="1" applyFont="1" applyFill="1" applyBorder="1" applyAlignment="1">
      <alignment horizontal="left" vertical="center" wrapText="1"/>
    </xf>
    <xf numFmtId="4" fontId="18" fillId="0" borderId="11" xfId="0" applyNumberFormat="1" applyFont="1" applyFill="1" applyBorder="1" applyAlignment="1" applyProtection="1">
      <alignment horizontal="right" vertical="center"/>
      <protection/>
    </xf>
    <xf numFmtId="180" fontId="18" fillId="0" borderId="11" xfId="0" applyNumberFormat="1" applyFont="1" applyFill="1" applyBorder="1" applyAlignment="1" applyProtection="1">
      <alignment horizontal="right" vertical="center"/>
      <protection/>
    </xf>
    <xf numFmtId="0" fontId="20" fillId="0" borderId="0" xfId="0" applyNumberFormat="1" applyFont="1" applyAlignment="1">
      <alignment vertical="center"/>
    </xf>
    <xf numFmtId="49" fontId="20" fillId="0" borderId="13" xfId="0" applyNumberFormat="1" applyFont="1" applyFill="1" applyBorder="1" applyAlignment="1">
      <alignment horizontal="center" vertical="top" wrapText="1"/>
    </xf>
    <xf numFmtId="4" fontId="18" fillId="25" borderId="11" xfId="0" applyNumberFormat="1" applyFont="1" applyFill="1" applyBorder="1" applyAlignment="1" applyProtection="1">
      <alignment horizontal="right" vertical="center"/>
      <protection/>
    </xf>
    <xf numFmtId="4" fontId="20" fillId="25" borderId="11" xfId="0" applyNumberFormat="1" applyFont="1" applyFill="1" applyBorder="1" applyAlignment="1" applyProtection="1">
      <alignment horizontal="right" vertical="center"/>
      <protection/>
    </xf>
    <xf numFmtId="4" fontId="20" fillId="0" borderId="10" xfId="0" applyNumberFormat="1" applyFont="1" applyBorder="1" applyAlignment="1">
      <alignment vertical="center"/>
    </xf>
    <xf numFmtId="2" fontId="18" fillId="0" borderId="10" xfId="0" applyNumberFormat="1" applyFont="1" applyFill="1" applyBorder="1" applyAlignment="1" applyProtection="1">
      <alignment horizontal="right" vertical="center"/>
      <protection/>
    </xf>
    <xf numFmtId="2" fontId="20" fillId="0" borderId="10" xfId="0" applyNumberFormat="1" applyFont="1" applyFill="1" applyBorder="1" applyAlignment="1" applyProtection="1">
      <alignment horizontal="right" vertical="center"/>
      <protection/>
    </xf>
    <xf numFmtId="2" fontId="20" fillId="6" borderId="11" xfId="0" applyNumberFormat="1" applyFont="1" applyFill="1" applyBorder="1" applyAlignment="1" applyProtection="1">
      <alignment horizontal="right" vertical="center"/>
      <protection/>
    </xf>
    <xf numFmtId="2" fontId="20" fillId="6" borderId="11" xfId="0" applyNumberFormat="1" applyFont="1" applyFill="1" applyBorder="1" applyAlignment="1">
      <alignment horizontal="right" vertical="center"/>
    </xf>
    <xf numFmtId="2" fontId="18" fillId="0" borderId="11" xfId="0" applyNumberFormat="1" applyFont="1" applyFill="1" applyBorder="1" applyAlignment="1" applyProtection="1">
      <alignment horizontal="right" vertical="center"/>
      <protection/>
    </xf>
    <xf numFmtId="2" fontId="20" fillId="0" borderId="11" xfId="0" applyNumberFormat="1" applyFont="1" applyFill="1" applyBorder="1" applyAlignment="1" applyProtection="1">
      <alignment horizontal="right" vertical="center"/>
      <protection/>
    </xf>
    <xf numFmtId="2" fontId="18" fillId="0" borderId="13" xfId="61" applyNumberFormat="1" applyFont="1" applyFill="1" applyBorder="1" applyAlignment="1">
      <alignment horizontal="right" vertical="top" wrapText="1"/>
    </xf>
    <xf numFmtId="2" fontId="18" fillId="0" borderId="13" xfId="0" applyNumberFormat="1" applyFont="1" applyFill="1" applyBorder="1" applyAlignment="1">
      <alignment horizontal="right" vertical="top" wrapText="1"/>
    </xf>
    <xf numFmtId="2" fontId="20" fillId="6" borderId="11" xfId="0" applyNumberFormat="1" applyFont="1" applyFill="1" applyBorder="1" applyAlignment="1">
      <alignment horizontal="right" vertical="center" wrapText="1"/>
    </xf>
    <xf numFmtId="0" fontId="22" fillId="0" borderId="0" xfId="0" applyNumberFormat="1" applyFont="1" applyFill="1" applyAlignment="1" applyProtection="1">
      <alignment horizontal="center" vertical="center" wrapText="1"/>
      <protection/>
    </xf>
    <xf numFmtId="0" fontId="18" fillId="0" borderId="11" xfId="0" applyNumberFormat="1" applyFont="1" applyFill="1" applyBorder="1" applyAlignment="1" applyProtection="1">
      <alignment horizontal="center" vertical="center" wrapText="1"/>
      <protection/>
    </xf>
    <xf numFmtId="0" fontId="18" fillId="0" borderId="16" xfId="0" applyNumberFormat="1" applyFont="1" applyFill="1" applyBorder="1" applyAlignment="1" applyProtection="1">
      <alignment horizontal="center" vertical="center" wrapText="1"/>
      <protection/>
    </xf>
    <xf numFmtId="0" fontId="18" fillId="0" borderId="17" xfId="0" applyNumberFormat="1" applyFont="1" applyFill="1" applyBorder="1" applyAlignment="1" applyProtection="1">
      <alignment horizontal="center" vertical="center" wrapText="1"/>
      <protection/>
    </xf>
    <xf numFmtId="49" fontId="18" fillId="0" borderId="12" xfId="0" applyNumberFormat="1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49" fontId="22" fillId="0" borderId="0" xfId="0" applyNumberFormat="1" applyFont="1" applyAlignment="1">
      <alignment horizontal="left" vertical="center"/>
    </xf>
    <xf numFmtId="0" fontId="25" fillId="0" borderId="0" xfId="0" applyFont="1" applyAlignment="1">
      <alignment horizontal="left"/>
    </xf>
    <xf numFmtId="0" fontId="22" fillId="0" borderId="0" xfId="0" applyNumberFormat="1" applyFont="1" applyFill="1" applyAlignment="1" applyProtection="1">
      <alignment horizontal="center" vertical="center"/>
      <protection/>
    </xf>
    <xf numFmtId="0" fontId="22" fillId="0" borderId="0" xfId="0" applyNumberFormat="1" applyFont="1" applyFill="1" applyAlignment="1" applyProtection="1">
      <alignment horizontal="left"/>
      <protection/>
    </xf>
    <xf numFmtId="0" fontId="22" fillId="0" borderId="0" xfId="0" applyFont="1" applyAlignment="1">
      <alignment vertical="center"/>
    </xf>
    <xf numFmtId="0" fontId="22" fillId="0" borderId="0" xfId="0" applyNumberFormat="1" applyFont="1" applyFill="1" applyAlignment="1" applyProtection="1">
      <alignment horizontal="center" vertical="center" wrapText="1"/>
      <protection/>
    </xf>
    <xf numFmtId="0" fontId="18" fillId="0" borderId="0" xfId="0" applyFont="1" applyAlignment="1">
      <alignment horizontal="left" vertical="center"/>
    </xf>
    <xf numFmtId="0" fontId="18" fillId="0" borderId="18" xfId="0" applyNumberFormat="1" applyFont="1" applyFill="1" applyBorder="1" applyAlignment="1" applyProtection="1">
      <alignment horizontal="center" vertical="center" wrapText="1"/>
      <protection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4" fontId="18" fillId="0" borderId="11" xfId="0" applyNumberFormat="1" applyFont="1" applyBorder="1" applyAlignment="1">
      <alignment horizontal="center" vertical="center" wrapText="1"/>
    </xf>
    <xf numFmtId="0" fontId="22" fillId="0" borderId="22" xfId="0" applyNumberFormat="1" applyFont="1" applyFill="1" applyBorder="1" applyAlignment="1" applyProtection="1">
      <alignment horizontal="left"/>
      <protection/>
    </xf>
    <xf numFmtId="0" fontId="18" fillId="0" borderId="11" xfId="0" applyNumberFormat="1" applyFont="1" applyBorder="1" applyAlignment="1">
      <alignment horizontal="center" vertical="center" wrapText="1"/>
    </xf>
    <xf numFmtId="0" fontId="22" fillId="0" borderId="22" xfId="0" applyNumberFormat="1" applyFont="1" applyBorder="1" applyAlignment="1">
      <alignment horizontal="left" vertical="center"/>
    </xf>
    <xf numFmtId="0" fontId="22" fillId="0" borderId="23" xfId="0" applyFont="1" applyBorder="1" applyAlignment="1">
      <alignment horizontal="left"/>
    </xf>
    <xf numFmtId="0" fontId="20" fillId="6" borderId="0" xfId="0" applyFont="1" applyFill="1" applyBorder="1" applyAlignment="1">
      <alignment horizontal="center" vertical="center" wrapText="1"/>
    </xf>
    <xf numFmtId="0" fontId="20" fillId="6" borderId="0" xfId="0" applyFont="1" applyFill="1" applyBorder="1" applyAlignment="1">
      <alignment horizontal="left" vertical="center" wrapText="1"/>
    </xf>
    <xf numFmtId="4" fontId="20" fillId="6" borderId="0" xfId="0" applyNumberFormat="1" applyFont="1" applyFill="1" applyBorder="1" applyAlignment="1">
      <alignment vertical="center"/>
    </xf>
    <xf numFmtId="4" fontId="20" fillId="6" borderId="0" xfId="0" applyNumberFormat="1" applyFont="1" applyFill="1" applyBorder="1" applyAlignment="1" applyProtection="1">
      <alignment horizontal="right" vertical="center"/>
      <protection/>
    </xf>
    <xf numFmtId="2" fontId="20" fillId="6" borderId="0" xfId="0" applyNumberFormat="1" applyFont="1" applyFill="1" applyBorder="1" applyAlignment="1" applyProtection="1">
      <alignment horizontal="right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">
    <dxf>
      <fill>
        <patternFill patternType="none">
          <bgColor indexed="65"/>
        </patternFill>
      </fill>
    </dxf>
    <dxf>
      <font>
        <b/>
        <i val="0"/>
      </font>
      <fill>
        <patternFill>
          <bgColor indexed="5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zoomScaleSheetLayoutView="100" zoomScalePageLayoutView="0" workbookViewId="0" topLeftCell="A31">
      <selection activeCell="A30" sqref="A30"/>
    </sheetView>
  </sheetViews>
  <sheetFormatPr defaultColWidth="9.00390625" defaultRowHeight="12.75"/>
  <cols>
    <col min="1" max="1" width="9.375" style="45" customWidth="1"/>
    <col min="2" max="2" width="46.00390625" style="45" customWidth="1"/>
    <col min="3" max="3" width="14.875" style="45" customWidth="1"/>
    <col min="4" max="4" width="14.375" style="45" customWidth="1"/>
    <col min="5" max="5" width="13.375" style="45" customWidth="1"/>
    <col min="6" max="6" width="9.75390625" style="45" customWidth="1"/>
    <col min="7" max="7" width="10.75390625" style="45" bestFit="1" customWidth="1"/>
    <col min="8" max="16384" width="9.125" style="45" customWidth="1"/>
  </cols>
  <sheetData>
    <row r="1" spans="1:6" ht="16.5">
      <c r="A1" s="26"/>
      <c r="B1" s="26"/>
      <c r="C1" s="104" t="s">
        <v>58</v>
      </c>
      <c r="D1" s="104"/>
      <c r="E1" s="35"/>
      <c r="F1" s="35"/>
    </row>
    <row r="2" spans="1:6" ht="16.5">
      <c r="A2" s="26"/>
      <c r="B2" s="26"/>
      <c r="C2" s="42" t="s">
        <v>53</v>
      </c>
      <c r="D2" s="42"/>
      <c r="E2" s="42"/>
      <c r="F2" s="42"/>
    </row>
    <row r="3" spans="1:6" ht="16.5">
      <c r="A3" s="26"/>
      <c r="B3" s="26"/>
      <c r="C3" s="42" t="s">
        <v>111</v>
      </c>
      <c r="D3" s="42"/>
      <c r="E3" s="42"/>
      <c r="F3" s="42"/>
    </row>
    <row r="4" spans="1:6" ht="16.5">
      <c r="A4" s="26"/>
      <c r="B4" s="26"/>
      <c r="C4" s="104" t="s">
        <v>103</v>
      </c>
      <c r="D4" s="104"/>
      <c r="E4" s="104"/>
      <c r="F4" s="104"/>
    </row>
    <row r="5" spans="1:6" ht="16.5">
      <c r="A5" s="26"/>
      <c r="B5" s="26"/>
      <c r="C5" s="42" t="s">
        <v>104</v>
      </c>
      <c r="D5" s="42"/>
      <c r="E5" s="42"/>
      <c r="F5" s="42"/>
    </row>
    <row r="6" spans="1:6" ht="16.5">
      <c r="A6" s="26"/>
      <c r="B6" s="26"/>
      <c r="C6" s="42"/>
      <c r="D6" s="42"/>
      <c r="E6" s="42"/>
      <c r="F6" s="42"/>
    </row>
    <row r="7" spans="1:6" ht="16.5">
      <c r="A7" s="26"/>
      <c r="B7" s="26"/>
      <c r="C7" s="42"/>
      <c r="D7" s="42"/>
      <c r="E7" s="42"/>
      <c r="F7" s="42"/>
    </row>
    <row r="8" spans="1:6" ht="16.5">
      <c r="A8" s="26"/>
      <c r="B8" s="26"/>
      <c r="C8" s="42"/>
      <c r="D8" s="42"/>
      <c r="E8" s="42"/>
      <c r="F8" s="42"/>
    </row>
    <row r="9" spans="1:6" ht="16.5">
      <c r="A9" s="105" t="s">
        <v>30</v>
      </c>
      <c r="B9" s="105"/>
      <c r="C9" s="105"/>
      <c r="D9" s="105"/>
      <c r="E9" s="105"/>
      <c r="F9" s="105"/>
    </row>
    <row r="10" spans="1:6" ht="36.75" customHeight="1">
      <c r="A10" s="108" t="s">
        <v>106</v>
      </c>
      <c r="B10" s="108"/>
      <c r="C10" s="108"/>
      <c r="D10" s="108"/>
      <c r="E10" s="108"/>
      <c r="F10" s="108"/>
    </row>
    <row r="11" spans="1:6" ht="36.75" customHeight="1">
      <c r="A11" s="96"/>
      <c r="B11" s="96"/>
      <c r="C11" s="96"/>
      <c r="D11" s="96"/>
      <c r="E11" s="96"/>
      <c r="F11" s="96"/>
    </row>
    <row r="12" spans="1:6" ht="16.5">
      <c r="A12" s="106" t="s">
        <v>87</v>
      </c>
      <c r="B12" s="106"/>
      <c r="C12" s="107"/>
      <c r="D12" s="107"/>
      <c r="E12" s="107"/>
      <c r="F12" s="41" t="s">
        <v>31</v>
      </c>
    </row>
    <row r="13" spans="1:5" ht="12.75">
      <c r="A13" s="17"/>
      <c r="B13" s="3"/>
      <c r="C13" s="17"/>
      <c r="D13" s="17"/>
      <c r="E13" s="17"/>
    </row>
    <row r="14" spans="1:6" ht="12.75">
      <c r="A14" s="110" t="s">
        <v>23</v>
      </c>
      <c r="B14" s="110" t="s">
        <v>24</v>
      </c>
      <c r="C14" s="98" t="s">
        <v>25</v>
      </c>
      <c r="D14" s="114"/>
      <c r="E14" s="114"/>
      <c r="F14" s="115"/>
    </row>
    <row r="15" spans="1:6" ht="12.75">
      <c r="A15" s="112"/>
      <c r="B15" s="112"/>
      <c r="C15" s="98" t="s">
        <v>26</v>
      </c>
      <c r="D15" s="98" t="s">
        <v>27</v>
      </c>
      <c r="E15" s="98" t="s">
        <v>28</v>
      </c>
      <c r="F15" s="110" t="s">
        <v>29</v>
      </c>
    </row>
    <row r="16" spans="1:6" ht="55.5" customHeight="1">
      <c r="A16" s="113"/>
      <c r="B16" s="113"/>
      <c r="C16" s="99"/>
      <c r="D16" s="99"/>
      <c r="E16" s="99"/>
      <c r="F16" s="111"/>
    </row>
    <row r="17" spans="1:6" ht="12.75">
      <c r="A17" s="4">
        <v>10000000</v>
      </c>
      <c r="B17" s="5" t="s">
        <v>46</v>
      </c>
      <c r="C17" s="18">
        <f>C18</f>
        <v>9658</v>
      </c>
      <c r="D17" s="18">
        <f>D18</f>
        <v>12991.62</v>
      </c>
      <c r="E17" s="12">
        <f aca="true" t="shared" si="0" ref="E17:E29">+D17-C17</f>
        <v>3333.620000000001</v>
      </c>
      <c r="F17" s="88">
        <f aca="true" t="shared" si="1" ref="F17:F22">D17/C17*100</f>
        <v>134.51667011803687</v>
      </c>
    </row>
    <row r="18" spans="1:6" ht="12.75">
      <c r="A18" s="6">
        <v>19000000</v>
      </c>
      <c r="B18" s="7" t="s">
        <v>42</v>
      </c>
      <c r="C18" s="19">
        <f>C19</f>
        <v>9658</v>
      </c>
      <c r="D18" s="19">
        <f>D19</f>
        <v>12991.62</v>
      </c>
      <c r="E18" s="12">
        <f t="shared" si="0"/>
        <v>3333.620000000001</v>
      </c>
      <c r="F18" s="88">
        <f t="shared" si="1"/>
        <v>134.51667011803687</v>
      </c>
    </row>
    <row r="19" spans="1:6" ht="12.75">
      <c r="A19" s="6">
        <v>19010000</v>
      </c>
      <c r="B19" s="7" t="s">
        <v>16</v>
      </c>
      <c r="C19" s="19">
        <f>SUM(C20:C21)</f>
        <v>9658</v>
      </c>
      <c r="D19" s="19">
        <f>SUM(D20:D21)</f>
        <v>12991.62</v>
      </c>
      <c r="E19" s="12">
        <f t="shared" si="0"/>
        <v>3333.620000000001</v>
      </c>
      <c r="F19" s="88">
        <f t="shared" si="1"/>
        <v>134.51667011803687</v>
      </c>
    </row>
    <row r="20" spans="1:6" ht="51">
      <c r="A20" s="44">
        <v>19010100</v>
      </c>
      <c r="B20" s="43" t="s">
        <v>57</v>
      </c>
      <c r="C20" s="20">
        <v>9220</v>
      </c>
      <c r="D20" s="20">
        <v>12519.12</v>
      </c>
      <c r="E20" s="13">
        <f t="shared" si="0"/>
        <v>3299.120000000001</v>
      </c>
      <c r="F20" s="87">
        <f t="shared" si="1"/>
        <v>135.7822125813449</v>
      </c>
    </row>
    <row r="21" spans="1:6" ht="51">
      <c r="A21" s="44">
        <v>19010300</v>
      </c>
      <c r="B21" s="43" t="s">
        <v>32</v>
      </c>
      <c r="C21" s="20">
        <v>438</v>
      </c>
      <c r="D21" s="20">
        <v>472.5</v>
      </c>
      <c r="E21" s="13">
        <f t="shared" si="0"/>
        <v>34.5</v>
      </c>
      <c r="F21" s="87">
        <f t="shared" si="1"/>
        <v>107.87671232876713</v>
      </c>
    </row>
    <row r="22" spans="1:6" ht="12.75">
      <c r="A22" s="4">
        <v>20000000</v>
      </c>
      <c r="B22" s="5" t="s">
        <v>17</v>
      </c>
      <c r="C22" s="18">
        <f>C25</f>
        <v>1200</v>
      </c>
      <c r="D22" s="18">
        <f>D25+D23</f>
        <v>449642.4</v>
      </c>
      <c r="E22" s="18">
        <f>E25+E23</f>
        <v>448442.4</v>
      </c>
      <c r="F22" s="87">
        <f t="shared" si="1"/>
        <v>37470.2</v>
      </c>
    </row>
    <row r="23" spans="1:6" ht="12.75">
      <c r="A23" s="4">
        <v>21000000</v>
      </c>
      <c r="B23" s="5" t="s">
        <v>98</v>
      </c>
      <c r="C23" s="86">
        <v>0</v>
      </c>
      <c r="D23" s="86">
        <v>449642.4</v>
      </c>
      <c r="E23" s="12">
        <v>449642.4</v>
      </c>
      <c r="F23" s="14">
        <v>0</v>
      </c>
    </row>
    <row r="24" spans="1:6" ht="38.25">
      <c r="A24" s="2">
        <v>21110000</v>
      </c>
      <c r="B24" s="1" t="s">
        <v>97</v>
      </c>
      <c r="C24" s="86">
        <v>0</v>
      </c>
      <c r="D24" s="86">
        <v>449642.4</v>
      </c>
      <c r="E24" s="12">
        <v>449642.4</v>
      </c>
      <c r="F24" s="14">
        <v>0</v>
      </c>
    </row>
    <row r="25" spans="1:6" ht="12.75">
      <c r="A25" s="4">
        <v>25000000</v>
      </c>
      <c r="B25" s="5" t="s">
        <v>33</v>
      </c>
      <c r="C25" s="22">
        <f>C26</f>
        <v>1200</v>
      </c>
      <c r="D25" s="22">
        <f>D26</f>
        <v>0</v>
      </c>
      <c r="E25" s="12">
        <f t="shared" si="0"/>
        <v>-1200</v>
      </c>
      <c r="F25" s="14">
        <f>+D25/C25*100</f>
        <v>0</v>
      </c>
    </row>
    <row r="26" spans="1:6" ht="25.5">
      <c r="A26" s="4">
        <v>25010000</v>
      </c>
      <c r="B26" s="5" t="s">
        <v>22</v>
      </c>
      <c r="C26" s="22">
        <f>C27+C28</f>
        <v>1200</v>
      </c>
      <c r="D26" s="22">
        <f>D27+D28</f>
        <v>0</v>
      </c>
      <c r="E26" s="12">
        <f t="shared" si="0"/>
        <v>-1200</v>
      </c>
      <c r="F26" s="14">
        <f>+D26/C26*100</f>
        <v>0</v>
      </c>
    </row>
    <row r="27" spans="1:6" ht="25.5">
      <c r="A27" s="2">
        <v>25010100</v>
      </c>
      <c r="B27" s="1" t="s">
        <v>34</v>
      </c>
      <c r="C27" s="21">
        <v>600</v>
      </c>
      <c r="D27" s="21">
        <v>0</v>
      </c>
      <c r="E27" s="13">
        <f t="shared" si="0"/>
        <v>-600</v>
      </c>
      <c r="F27" s="15">
        <f>+D27/C27*100</f>
        <v>0</v>
      </c>
    </row>
    <row r="28" spans="1:6" ht="12.75">
      <c r="A28" s="23">
        <v>25010300</v>
      </c>
      <c r="B28" s="24" t="s">
        <v>48</v>
      </c>
      <c r="C28" s="21">
        <v>600</v>
      </c>
      <c r="D28" s="21">
        <v>0</v>
      </c>
      <c r="E28" s="13">
        <f t="shared" si="0"/>
        <v>-600</v>
      </c>
      <c r="F28" s="15">
        <f>+D28/C28*100</f>
        <v>0</v>
      </c>
    </row>
    <row r="29" spans="1:6" ht="12.75">
      <c r="A29" s="38"/>
      <c r="B29" s="48" t="s">
        <v>62</v>
      </c>
      <c r="C29" s="39">
        <f>C17+C22</f>
        <v>10858</v>
      </c>
      <c r="D29" s="39">
        <f>D17+D22</f>
        <v>462634.02</v>
      </c>
      <c r="E29" s="40">
        <f t="shared" si="0"/>
        <v>451776.02</v>
      </c>
      <c r="F29" s="89">
        <f>+D29/C29*100</f>
        <v>4260.766439491619</v>
      </c>
    </row>
    <row r="30" spans="1:6" ht="12.75">
      <c r="A30" s="121"/>
      <c r="B30" s="122"/>
      <c r="C30" s="123"/>
      <c r="D30" s="123"/>
      <c r="E30" s="124"/>
      <c r="F30" s="125"/>
    </row>
    <row r="31" ht="12.75">
      <c r="H31" s="46"/>
    </row>
    <row r="32" spans="1:12" ht="16.5">
      <c r="A32" s="103" t="s">
        <v>88</v>
      </c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</row>
    <row r="33" spans="1:6" ht="12.75" customHeight="1">
      <c r="A33" s="100" t="s">
        <v>59</v>
      </c>
      <c r="B33" s="101" t="s">
        <v>60</v>
      </c>
      <c r="C33" s="116" t="s">
        <v>61</v>
      </c>
      <c r="D33" s="116" t="s">
        <v>99</v>
      </c>
      <c r="E33" s="97" t="s">
        <v>28</v>
      </c>
      <c r="F33" s="97" t="s">
        <v>29</v>
      </c>
    </row>
    <row r="34" spans="1:6" ht="57" customHeight="1">
      <c r="A34" s="100"/>
      <c r="B34" s="102"/>
      <c r="C34" s="116"/>
      <c r="D34" s="116"/>
      <c r="E34" s="97"/>
      <c r="F34" s="97"/>
    </row>
    <row r="35" spans="1:6" ht="12.75">
      <c r="A35" s="57" t="s">
        <v>83</v>
      </c>
      <c r="B35" s="58">
        <v>2</v>
      </c>
      <c r="C35" s="59">
        <v>3</v>
      </c>
      <c r="D35" s="60">
        <v>4</v>
      </c>
      <c r="E35" s="61">
        <v>5</v>
      </c>
      <c r="F35" s="61">
        <v>6</v>
      </c>
    </row>
    <row r="36" spans="1:6" ht="12.75">
      <c r="A36" s="62" t="s">
        <v>63</v>
      </c>
      <c r="B36" s="38" t="s">
        <v>84</v>
      </c>
      <c r="C36" s="63"/>
      <c r="D36" s="64"/>
      <c r="E36" s="65"/>
      <c r="F36" s="63"/>
    </row>
    <row r="37" spans="1:6" ht="54" customHeight="1">
      <c r="A37" s="66" t="s">
        <v>65</v>
      </c>
      <c r="B37" s="72" t="s">
        <v>66</v>
      </c>
      <c r="C37" s="74">
        <v>90700</v>
      </c>
      <c r="D37" s="74">
        <v>83780</v>
      </c>
      <c r="E37" s="74">
        <f>D37-C37</f>
        <v>-6920</v>
      </c>
      <c r="F37" s="75">
        <f>D37/C37*100</f>
        <v>92.37045203969129</v>
      </c>
    </row>
    <row r="38" spans="1:6" ht="25.5">
      <c r="A38" s="66" t="s">
        <v>69</v>
      </c>
      <c r="B38" s="72" t="s">
        <v>70</v>
      </c>
      <c r="C38" s="74">
        <v>62400</v>
      </c>
      <c r="D38" s="74">
        <v>61800</v>
      </c>
      <c r="E38" s="74">
        <f aca="true" t="shared" si="2" ref="E38:E45">D38-C38</f>
        <v>-600</v>
      </c>
      <c r="F38" s="75">
        <f aca="true" t="shared" si="3" ref="F38:F45">D38/C38*100</f>
        <v>99.03846153846155</v>
      </c>
    </row>
    <row r="39" spans="1:6" ht="12.75">
      <c r="A39" s="66" t="s">
        <v>71</v>
      </c>
      <c r="B39" s="72" t="s">
        <v>72</v>
      </c>
      <c r="C39" s="74">
        <v>244748</v>
      </c>
      <c r="D39" s="74">
        <v>243000.61</v>
      </c>
      <c r="E39" s="74">
        <f t="shared" si="2"/>
        <v>-1747.390000000014</v>
      </c>
      <c r="F39" s="75">
        <f t="shared" si="3"/>
        <v>99.28604523836762</v>
      </c>
    </row>
    <row r="40" spans="1:6" ht="12.75">
      <c r="A40" s="66" t="s">
        <v>73</v>
      </c>
      <c r="B40" s="72" t="s">
        <v>74</v>
      </c>
      <c r="C40" s="74">
        <v>85800</v>
      </c>
      <c r="D40" s="74">
        <v>42900</v>
      </c>
      <c r="E40" s="74">
        <f t="shared" si="2"/>
        <v>-42900</v>
      </c>
      <c r="F40" s="75">
        <f t="shared" si="3"/>
        <v>50</v>
      </c>
    </row>
    <row r="41" spans="1:6" ht="25.5">
      <c r="A41" s="67" t="s">
        <v>85</v>
      </c>
      <c r="B41" s="72" t="s">
        <v>86</v>
      </c>
      <c r="C41" s="74">
        <v>380155</v>
      </c>
      <c r="D41" s="74">
        <v>325465.03</v>
      </c>
      <c r="E41" s="74">
        <f>D41-C41</f>
        <v>-54689.96999999997</v>
      </c>
      <c r="F41" s="75">
        <f>D41/C41*100</f>
        <v>85.61377069879393</v>
      </c>
    </row>
    <row r="42" spans="1:6" ht="38.25">
      <c r="A42" s="66" t="s">
        <v>75</v>
      </c>
      <c r="B42" s="72" t="s">
        <v>76</v>
      </c>
      <c r="C42" s="74">
        <v>25150</v>
      </c>
      <c r="D42" s="74">
        <v>18870</v>
      </c>
      <c r="E42" s="74">
        <f t="shared" si="2"/>
        <v>-6280</v>
      </c>
      <c r="F42" s="75">
        <f t="shared" si="3"/>
        <v>75.02982107355865</v>
      </c>
    </row>
    <row r="43" spans="1:6" ht="12.75">
      <c r="A43" s="67" t="s">
        <v>100</v>
      </c>
      <c r="B43" s="72" t="s">
        <v>101</v>
      </c>
      <c r="C43" s="74">
        <v>82726</v>
      </c>
      <c r="D43" s="74">
        <v>0</v>
      </c>
      <c r="E43" s="74">
        <f t="shared" si="2"/>
        <v>-82726</v>
      </c>
      <c r="F43" s="75">
        <f t="shared" si="3"/>
        <v>0</v>
      </c>
    </row>
    <row r="44" spans="1:6" ht="12.75">
      <c r="A44" s="66" t="s">
        <v>77</v>
      </c>
      <c r="B44" s="72" t="s">
        <v>78</v>
      </c>
      <c r="C44" s="74">
        <v>94590</v>
      </c>
      <c r="D44" s="74">
        <v>89998</v>
      </c>
      <c r="E44" s="74">
        <f t="shared" si="2"/>
        <v>-4592</v>
      </c>
      <c r="F44" s="75">
        <f t="shared" si="3"/>
        <v>95.14536420340417</v>
      </c>
    </row>
    <row r="45" spans="1:6" ht="24" customHeight="1">
      <c r="A45" s="54"/>
      <c r="B45" s="73" t="s">
        <v>82</v>
      </c>
      <c r="C45" s="71">
        <f>SUM(C37:C44)</f>
        <v>1066269</v>
      </c>
      <c r="D45" s="71">
        <f>SUM(D37:D44)</f>
        <v>865813.64</v>
      </c>
      <c r="E45" s="71">
        <f t="shared" si="2"/>
        <v>-200455.36</v>
      </c>
      <c r="F45" s="90">
        <f t="shared" si="3"/>
        <v>81.20030123730504</v>
      </c>
    </row>
    <row r="46" spans="3:4" ht="12.75">
      <c r="C46" s="68"/>
      <c r="D46" s="68"/>
    </row>
    <row r="48" spans="1:6" ht="12.75">
      <c r="A48" s="109" t="s">
        <v>107</v>
      </c>
      <c r="B48" s="109"/>
      <c r="C48" s="32"/>
      <c r="D48" s="32"/>
      <c r="E48" s="33" t="s">
        <v>108</v>
      </c>
      <c r="F48" s="30"/>
    </row>
    <row r="49" spans="1:6" ht="12.75">
      <c r="A49" s="31"/>
      <c r="B49" s="31"/>
      <c r="C49" s="32"/>
      <c r="D49" s="32"/>
      <c r="E49" s="33"/>
      <c r="F49" s="30"/>
    </row>
    <row r="50" spans="1:6" ht="12.75">
      <c r="A50" s="37" t="s">
        <v>50</v>
      </c>
      <c r="B50" s="31"/>
      <c r="C50" s="30"/>
      <c r="D50" s="30"/>
      <c r="E50" s="30"/>
      <c r="F50" s="30"/>
    </row>
    <row r="51" spans="1:6" ht="12.75">
      <c r="A51" s="17" t="s">
        <v>51</v>
      </c>
      <c r="B51" s="17"/>
      <c r="C51" s="30"/>
      <c r="D51" s="30"/>
      <c r="E51" s="30"/>
      <c r="F51" s="30"/>
    </row>
    <row r="52" spans="1:6" ht="12.75">
      <c r="A52" s="17" t="s">
        <v>52</v>
      </c>
      <c r="B52" s="17"/>
      <c r="C52" s="30"/>
      <c r="D52" s="30"/>
      <c r="E52" s="30" t="s">
        <v>109</v>
      </c>
      <c r="F52" s="8"/>
    </row>
  </sheetData>
  <sheetProtection/>
  <mergeCells count="21">
    <mergeCell ref="A48:B48"/>
    <mergeCell ref="E15:E16"/>
    <mergeCell ref="F15:F16"/>
    <mergeCell ref="A14:A16"/>
    <mergeCell ref="B14:B16"/>
    <mergeCell ref="C14:F14"/>
    <mergeCell ref="D15:D16"/>
    <mergeCell ref="F33:F34"/>
    <mergeCell ref="C33:C34"/>
    <mergeCell ref="D33:D34"/>
    <mergeCell ref="C1:D1"/>
    <mergeCell ref="C4:F4"/>
    <mergeCell ref="A9:F9"/>
    <mergeCell ref="A12:B12"/>
    <mergeCell ref="C12:E12"/>
    <mergeCell ref="A10:F10"/>
    <mergeCell ref="E33:E34"/>
    <mergeCell ref="C15:C16"/>
    <mergeCell ref="A33:A34"/>
    <mergeCell ref="B33:B34"/>
    <mergeCell ref="A32:L32"/>
  </mergeCells>
  <conditionalFormatting sqref="C18:D21 C25:D28">
    <cfRule type="expression" priority="1" dxfId="1" stopIfTrue="1">
      <formula>($C18=999)</formula>
    </cfRule>
    <cfRule type="expression" priority="2" dxfId="0" stopIfTrue="1">
      <formula>MOD(ROW(),2)=1</formula>
    </cfRule>
  </conditionalFormatting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7"/>
  <sheetViews>
    <sheetView zoomScaleSheetLayoutView="100" zoomScalePageLayoutView="0" workbookViewId="0" topLeftCell="A1">
      <selection activeCell="B76" sqref="B76"/>
    </sheetView>
  </sheetViews>
  <sheetFormatPr defaultColWidth="9.00390625" defaultRowHeight="12.75"/>
  <cols>
    <col min="1" max="1" width="9.00390625" style="8" customWidth="1"/>
    <col min="2" max="2" width="46.25390625" style="8" customWidth="1"/>
    <col min="3" max="3" width="14.375" style="8" customWidth="1"/>
    <col min="4" max="4" width="14.125" style="8" customWidth="1"/>
    <col min="5" max="5" width="13.875" style="8" customWidth="1"/>
    <col min="6" max="6" width="9.75390625" style="8" customWidth="1"/>
    <col min="7" max="16384" width="9.125" style="8" customWidth="1"/>
  </cols>
  <sheetData>
    <row r="1" spans="2:7" ht="18" customHeight="1">
      <c r="B1" s="34"/>
      <c r="C1" s="104" t="s">
        <v>49</v>
      </c>
      <c r="D1" s="104"/>
      <c r="E1" s="35"/>
      <c r="F1" s="35"/>
      <c r="G1" s="25"/>
    </row>
    <row r="2" spans="2:7" ht="21.75" customHeight="1">
      <c r="B2" s="34"/>
      <c r="C2" s="42" t="s">
        <v>53</v>
      </c>
      <c r="D2" s="42"/>
      <c r="E2" s="42"/>
      <c r="F2" s="42"/>
      <c r="G2" s="25"/>
    </row>
    <row r="3" spans="2:7" ht="15.75" customHeight="1">
      <c r="B3" s="34"/>
      <c r="C3" s="42" t="s">
        <v>110</v>
      </c>
      <c r="D3" s="42"/>
      <c r="E3" s="42"/>
      <c r="F3" s="42"/>
      <c r="G3" s="16"/>
    </row>
    <row r="4" spans="2:7" ht="15.75" customHeight="1">
      <c r="B4" s="34"/>
      <c r="C4" s="104" t="s">
        <v>103</v>
      </c>
      <c r="D4" s="104"/>
      <c r="E4" s="104"/>
      <c r="F4" s="104"/>
      <c r="G4" s="16"/>
    </row>
    <row r="5" spans="2:6" ht="15.75" customHeight="1">
      <c r="B5" s="34"/>
      <c r="C5" s="42" t="s">
        <v>104</v>
      </c>
      <c r="D5" s="42"/>
      <c r="E5" s="42"/>
      <c r="F5" s="42"/>
    </row>
    <row r="6" spans="2:6" ht="16.5">
      <c r="B6" s="34"/>
      <c r="C6" s="34"/>
      <c r="D6" s="34"/>
      <c r="E6" s="34"/>
      <c r="F6" s="34"/>
    </row>
    <row r="7" spans="1:6" ht="27" customHeight="1">
      <c r="A7" s="105" t="s">
        <v>30</v>
      </c>
      <c r="B7" s="105"/>
      <c r="C7" s="105"/>
      <c r="D7" s="105"/>
      <c r="E7" s="105"/>
      <c r="F7" s="105"/>
    </row>
    <row r="8" spans="1:6" ht="42" customHeight="1">
      <c r="A8" s="108" t="s">
        <v>105</v>
      </c>
      <c r="B8" s="108"/>
      <c r="C8" s="108"/>
      <c r="D8" s="108"/>
      <c r="E8" s="108"/>
      <c r="F8" s="108"/>
    </row>
    <row r="9" spans="1:6" ht="24.75" customHeight="1">
      <c r="A9" s="117" t="s">
        <v>87</v>
      </c>
      <c r="B9" s="117"/>
      <c r="C9" s="119"/>
      <c r="D9" s="119"/>
      <c r="E9" s="119"/>
      <c r="F9" s="36" t="s">
        <v>31</v>
      </c>
    </row>
    <row r="10" spans="1:6" ht="12.75">
      <c r="A10" s="97" t="s">
        <v>23</v>
      </c>
      <c r="B10" s="97" t="s">
        <v>24</v>
      </c>
      <c r="C10" s="97" t="s">
        <v>25</v>
      </c>
      <c r="D10" s="118"/>
      <c r="E10" s="118"/>
      <c r="F10" s="118"/>
    </row>
    <row r="11" spans="1:6" ht="12.75">
      <c r="A11" s="97"/>
      <c r="B11" s="97"/>
      <c r="C11" s="97"/>
      <c r="D11" s="118"/>
      <c r="E11" s="118"/>
      <c r="F11" s="118"/>
    </row>
    <row r="12" spans="1:6" ht="12.75">
      <c r="A12" s="118"/>
      <c r="B12" s="118"/>
      <c r="C12" s="97" t="s">
        <v>26</v>
      </c>
      <c r="D12" s="97" t="s">
        <v>27</v>
      </c>
      <c r="E12" s="97" t="s">
        <v>28</v>
      </c>
      <c r="F12" s="97" t="s">
        <v>29</v>
      </c>
    </row>
    <row r="13" spans="1:6" ht="51.75" customHeight="1">
      <c r="A13" s="118"/>
      <c r="B13" s="118"/>
      <c r="C13" s="97"/>
      <c r="D13" s="97"/>
      <c r="E13" s="97"/>
      <c r="F13" s="97"/>
    </row>
    <row r="14" spans="1:6" ht="12.75">
      <c r="A14" s="9">
        <v>10000000</v>
      </c>
      <c r="B14" s="76" t="s">
        <v>46</v>
      </c>
      <c r="C14" s="77">
        <f>C15+C18+C24+C26</f>
        <v>3600895</v>
      </c>
      <c r="D14" s="77">
        <f>D15+D18+D24+D26</f>
        <v>4167325.72</v>
      </c>
      <c r="E14" s="77">
        <f aca="true" t="shared" si="0" ref="E14:E55">+D14-C14</f>
        <v>566430.7200000002</v>
      </c>
      <c r="F14" s="92">
        <f aca="true" t="shared" si="1" ref="F14:F41">+D14/C14*100</f>
        <v>115.73027594528583</v>
      </c>
    </row>
    <row r="15" spans="1:6" ht="25.5">
      <c r="A15" s="9">
        <v>11000000</v>
      </c>
      <c r="B15" s="76" t="s">
        <v>45</v>
      </c>
      <c r="C15" s="77">
        <f>C16</f>
        <v>510</v>
      </c>
      <c r="D15" s="77">
        <f>D16</f>
        <v>0</v>
      </c>
      <c r="E15" s="77">
        <f>+D15-C15</f>
        <v>-510</v>
      </c>
      <c r="F15" s="78">
        <f t="shared" si="1"/>
        <v>0</v>
      </c>
    </row>
    <row r="16" spans="1:6" ht="12.75">
      <c r="A16" s="9">
        <v>11020000</v>
      </c>
      <c r="B16" s="76" t="s">
        <v>0</v>
      </c>
      <c r="C16" s="77">
        <f>C17</f>
        <v>510</v>
      </c>
      <c r="D16" s="77">
        <f>D17</f>
        <v>0</v>
      </c>
      <c r="E16" s="77">
        <f t="shared" si="0"/>
        <v>-510</v>
      </c>
      <c r="F16" s="78">
        <f t="shared" si="1"/>
        <v>0</v>
      </c>
    </row>
    <row r="17" spans="1:6" ht="25.5">
      <c r="A17" s="10">
        <v>11020200</v>
      </c>
      <c r="B17" s="79" t="s">
        <v>36</v>
      </c>
      <c r="C17" s="84">
        <v>510</v>
      </c>
      <c r="D17" s="80">
        <v>0</v>
      </c>
      <c r="E17" s="80">
        <f t="shared" si="0"/>
        <v>-510</v>
      </c>
      <c r="F17" s="81">
        <f t="shared" si="1"/>
        <v>0</v>
      </c>
    </row>
    <row r="18" spans="1:6" ht="25.5">
      <c r="A18" s="9">
        <v>13000000</v>
      </c>
      <c r="B18" s="76" t="s">
        <v>1</v>
      </c>
      <c r="C18" s="85">
        <f>+C19+C21</f>
        <v>373529</v>
      </c>
      <c r="D18" s="77">
        <f>+D19+D21</f>
        <v>606548.83</v>
      </c>
      <c r="E18" s="77">
        <f t="shared" si="0"/>
        <v>233019.82999999996</v>
      </c>
      <c r="F18" s="92">
        <f t="shared" si="1"/>
        <v>162.38333034382873</v>
      </c>
    </row>
    <row r="19" spans="1:6" ht="25.5">
      <c r="A19" s="9">
        <v>13010000</v>
      </c>
      <c r="B19" s="76" t="s">
        <v>2</v>
      </c>
      <c r="C19" s="85">
        <f>C20</f>
        <v>78859</v>
      </c>
      <c r="D19" s="77">
        <f>D20</f>
        <v>87618.77</v>
      </c>
      <c r="E19" s="77">
        <f t="shared" si="0"/>
        <v>8759.770000000004</v>
      </c>
      <c r="F19" s="92">
        <f>+D19/C19*100</f>
        <v>111.1081423807048</v>
      </c>
    </row>
    <row r="20" spans="1:6" ht="51.75" customHeight="1">
      <c r="A20" s="10">
        <v>13010200</v>
      </c>
      <c r="B20" s="79" t="s">
        <v>37</v>
      </c>
      <c r="C20" s="84">
        <v>78859</v>
      </c>
      <c r="D20" s="80">
        <v>87618.77</v>
      </c>
      <c r="E20" s="80">
        <f t="shared" si="0"/>
        <v>8759.770000000004</v>
      </c>
      <c r="F20" s="91">
        <f t="shared" si="1"/>
        <v>111.1081423807048</v>
      </c>
    </row>
    <row r="21" spans="1:6" ht="12.75">
      <c r="A21" s="9">
        <v>13030000</v>
      </c>
      <c r="B21" s="76" t="s">
        <v>54</v>
      </c>
      <c r="C21" s="85">
        <f>+C22+C23</f>
        <v>294670</v>
      </c>
      <c r="D21" s="77">
        <f>+D22+D23</f>
        <v>518930.06</v>
      </c>
      <c r="E21" s="80">
        <f t="shared" si="0"/>
        <v>224260.06</v>
      </c>
      <c r="F21" s="91">
        <f t="shared" si="1"/>
        <v>176.10549428173888</v>
      </c>
    </row>
    <row r="22" spans="1:6" ht="38.25">
      <c r="A22" s="10">
        <v>13030100</v>
      </c>
      <c r="B22" s="43" t="s">
        <v>55</v>
      </c>
      <c r="C22" s="84">
        <v>55980</v>
      </c>
      <c r="D22" s="80">
        <v>77068.88</v>
      </c>
      <c r="E22" s="80">
        <f t="shared" si="0"/>
        <v>21088.880000000005</v>
      </c>
      <c r="F22" s="91">
        <f t="shared" si="1"/>
        <v>137.67216863165416</v>
      </c>
    </row>
    <row r="23" spans="1:6" ht="25.5">
      <c r="A23" s="10">
        <v>13030200</v>
      </c>
      <c r="B23" s="43" t="s">
        <v>56</v>
      </c>
      <c r="C23" s="84">
        <v>238690</v>
      </c>
      <c r="D23" s="80">
        <v>441861.18</v>
      </c>
      <c r="E23" s="80">
        <f t="shared" si="0"/>
        <v>203171.18</v>
      </c>
      <c r="F23" s="91">
        <f t="shared" si="1"/>
        <v>185.11926766936193</v>
      </c>
    </row>
    <row r="24" spans="1:6" ht="12.75">
      <c r="A24" s="9">
        <v>14000000</v>
      </c>
      <c r="B24" s="76" t="s">
        <v>3</v>
      </c>
      <c r="C24" s="85">
        <f>C25</f>
        <v>57730</v>
      </c>
      <c r="D24" s="77">
        <f>D25</f>
        <v>61115.45</v>
      </c>
      <c r="E24" s="77">
        <f t="shared" si="0"/>
        <v>3385.449999999997</v>
      </c>
      <c r="F24" s="92">
        <f>+D24/C24*100</f>
        <v>105.86428200242509</v>
      </c>
    </row>
    <row r="25" spans="1:6" ht="38.25">
      <c r="A25" s="10">
        <v>14040000</v>
      </c>
      <c r="B25" s="79" t="s">
        <v>35</v>
      </c>
      <c r="C25" s="84">
        <v>57730</v>
      </c>
      <c r="D25" s="80">
        <v>61115.45</v>
      </c>
      <c r="E25" s="80">
        <f t="shared" si="0"/>
        <v>3385.449999999997</v>
      </c>
      <c r="F25" s="91">
        <f t="shared" si="1"/>
        <v>105.86428200242509</v>
      </c>
    </row>
    <row r="26" spans="1:6" ht="12.75">
      <c r="A26" s="9">
        <v>18000000</v>
      </c>
      <c r="B26" s="76" t="s">
        <v>4</v>
      </c>
      <c r="C26" s="77">
        <f>C27+C36+C38</f>
        <v>3169126</v>
      </c>
      <c r="D26" s="77">
        <f>D27+D36+D38</f>
        <v>3499661.4400000004</v>
      </c>
      <c r="E26" s="77">
        <f t="shared" si="0"/>
        <v>330535.4400000004</v>
      </c>
      <c r="F26" s="92">
        <f t="shared" si="1"/>
        <v>110.42986110366077</v>
      </c>
    </row>
    <row r="27" spans="1:6" ht="12.75">
      <c r="A27" s="9">
        <v>18010000</v>
      </c>
      <c r="B27" s="76" t="s">
        <v>5</v>
      </c>
      <c r="C27" s="77">
        <f>SUM(C28:C35)</f>
        <v>2505740</v>
      </c>
      <c r="D27" s="77">
        <f>SUM(D28:D35)</f>
        <v>2812516.74</v>
      </c>
      <c r="E27" s="77">
        <f t="shared" si="0"/>
        <v>306776.7400000002</v>
      </c>
      <c r="F27" s="92">
        <f t="shared" si="1"/>
        <v>112.24295976438098</v>
      </c>
    </row>
    <row r="28" spans="1:6" ht="38.25">
      <c r="A28" s="10">
        <v>18010100</v>
      </c>
      <c r="B28" s="79" t="s">
        <v>41</v>
      </c>
      <c r="C28" s="80">
        <v>260</v>
      </c>
      <c r="D28" s="80">
        <v>0</v>
      </c>
      <c r="E28" s="80">
        <f t="shared" si="0"/>
        <v>-260</v>
      </c>
      <c r="F28" s="81">
        <f t="shared" si="1"/>
        <v>0</v>
      </c>
    </row>
    <row r="29" spans="1:6" ht="38.25">
      <c r="A29" s="10">
        <v>18010200</v>
      </c>
      <c r="B29" s="79" t="s">
        <v>38</v>
      </c>
      <c r="C29" s="80">
        <v>6314</v>
      </c>
      <c r="D29" s="80">
        <v>14825.73</v>
      </c>
      <c r="E29" s="80">
        <f t="shared" si="0"/>
        <v>8511.73</v>
      </c>
      <c r="F29" s="91">
        <f t="shared" si="1"/>
        <v>234.80725372188783</v>
      </c>
    </row>
    <row r="30" spans="1:6" ht="38.25">
      <c r="A30" s="10">
        <v>18010300</v>
      </c>
      <c r="B30" s="11" t="s">
        <v>47</v>
      </c>
      <c r="C30" s="80">
        <v>12410</v>
      </c>
      <c r="D30" s="80">
        <v>18382.65</v>
      </c>
      <c r="E30" s="80">
        <f t="shared" si="0"/>
        <v>5972.6500000000015</v>
      </c>
      <c r="F30" s="91">
        <f t="shared" si="1"/>
        <v>148.1277195809831</v>
      </c>
    </row>
    <row r="31" spans="1:6" ht="38.25">
      <c r="A31" s="10">
        <v>18010400</v>
      </c>
      <c r="B31" s="79" t="s">
        <v>39</v>
      </c>
      <c r="C31" s="80">
        <v>19218</v>
      </c>
      <c r="D31" s="80">
        <v>32035.19</v>
      </c>
      <c r="E31" s="80">
        <f t="shared" si="0"/>
        <v>12817.189999999999</v>
      </c>
      <c r="F31" s="91">
        <f t="shared" si="1"/>
        <v>166.69367259860545</v>
      </c>
    </row>
    <row r="32" spans="1:6" ht="12.75">
      <c r="A32" s="10">
        <v>18010500</v>
      </c>
      <c r="B32" s="79" t="s">
        <v>6</v>
      </c>
      <c r="C32" s="80">
        <v>720768</v>
      </c>
      <c r="D32" s="80">
        <v>755013.2</v>
      </c>
      <c r="E32" s="80">
        <f t="shared" si="0"/>
        <v>34245.19999999995</v>
      </c>
      <c r="F32" s="91">
        <f t="shared" si="1"/>
        <v>104.75120982063575</v>
      </c>
    </row>
    <row r="33" spans="1:6" ht="12.75">
      <c r="A33" s="10">
        <v>18010600</v>
      </c>
      <c r="B33" s="79" t="s">
        <v>7</v>
      </c>
      <c r="C33" s="80">
        <v>1687760</v>
      </c>
      <c r="D33" s="80">
        <v>1915955.85</v>
      </c>
      <c r="E33" s="80">
        <f t="shared" si="0"/>
        <v>228195.8500000001</v>
      </c>
      <c r="F33" s="91">
        <f t="shared" si="1"/>
        <v>113.52063385789448</v>
      </c>
    </row>
    <row r="34" spans="1:6" ht="12.75">
      <c r="A34" s="10">
        <v>18010700</v>
      </c>
      <c r="B34" s="79" t="s">
        <v>8</v>
      </c>
      <c r="C34" s="80">
        <v>35240</v>
      </c>
      <c r="D34" s="80">
        <v>46901.88</v>
      </c>
      <c r="E34" s="80">
        <f t="shared" si="0"/>
        <v>11661.879999999997</v>
      </c>
      <c r="F34" s="91">
        <f t="shared" si="1"/>
        <v>133.09273552780928</v>
      </c>
    </row>
    <row r="35" spans="1:6" ht="12.75">
      <c r="A35" s="10">
        <v>18010900</v>
      </c>
      <c r="B35" s="79" t="s">
        <v>9</v>
      </c>
      <c r="C35" s="80">
        <v>23770</v>
      </c>
      <c r="D35" s="80">
        <v>29402.24</v>
      </c>
      <c r="E35" s="80">
        <f t="shared" si="0"/>
        <v>5632.240000000002</v>
      </c>
      <c r="F35" s="91">
        <f t="shared" si="1"/>
        <v>123.69474127050906</v>
      </c>
    </row>
    <row r="36" spans="1:6" ht="12.75">
      <c r="A36" s="9">
        <v>18030000</v>
      </c>
      <c r="B36" s="76" t="s">
        <v>10</v>
      </c>
      <c r="C36" s="77">
        <f>C37</f>
        <v>1486</v>
      </c>
      <c r="D36" s="77">
        <f>D37</f>
        <v>2926.83</v>
      </c>
      <c r="E36" s="77">
        <f t="shared" si="0"/>
        <v>1440.83</v>
      </c>
      <c r="F36" s="92">
        <f t="shared" si="1"/>
        <v>196.96029609690444</v>
      </c>
    </row>
    <row r="37" spans="1:6" ht="12.75">
      <c r="A37" s="10">
        <v>18030200</v>
      </c>
      <c r="B37" s="79" t="s">
        <v>11</v>
      </c>
      <c r="C37" s="80">
        <v>1486</v>
      </c>
      <c r="D37" s="80">
        <v>2926.83</v>
      </c>
      <c r="E37" s="80">
        <f t="shared" si="0"/>
        <v>1440.83</v>
      </c>
      <c r="F37" s="91">
        <f t="shared" si="1"/>
        <v>196.96029609690444</v>
      </c>
    </row>
    <row r="38" spans="1:6" ht="12.75">
      <c r="A38" s="9">
        <v>18050000</v>
      </c>
      <c r="B38" s="76" t="s">
        <v>12</v>
      </c>
      <c r="C38" s="77">
        <f>SUM(C39:C41)</f>
        <v>661900</v>
      </c>
      <c r="D38" s="77">
        <f>SUM(D39:D41)</f>
        <v>684217.87</v>
      </c>
      <c r="E38" s="77">
        <f t="shared" si="0"/>
        <v>22317.869999999995</v>
      </c>
      <c r="F38" s="92">
        <f t="shared" si="1"/>
        <v>103.37178878984741</v>
      </c>
    </row>
    <row r="39" spans="1:6" ht="12.75">
      <c r="A39" s="10">
        <v>18050300</v>
      </c>
      <c r="B39" s="79" t="s">
        <v>13</v>
      </c>
      <c r="C39" s="80">
        <v>10140</v>
      </c>
      <c r="D39" s="80">
        <v>6327.5</v>
      </c>
      <c r="E39" s="80">
        <f>+D39-C39</f>
        <v>-3812.5</v>
      </c>
      <c r="F39" s="91">
        <f t="shared" si="1"/>
        <v>62.40138067061144</v>
      </c>
    </row>
    <row r="40" spans="1:6" ht="12.75">
      <c r="A40" s="10">
        <v>18050400</v>
      </c>
      <c r="B40" s="79" t="s">
        <v>14</v>
      </c>
      <c r="C40" s="80">
        <v>451720</v>
      </c>
      <c r="D40" s="80">
        <v>500366.76</v>
      </c>
      <c r="E40" s="80">
        <f t="shared" si="0"/>
        <v>48646.76000000001</v>
      </c>
      <c r="F40" s="91">
        <f t="shared" si="1"/>
        <v>110.76922872575932</v>
      </c>
    </row>
    <row r="41" spans="1:6" ht="63.75">
      <c r="A41" s="10">
        <v>18050500</v>
      </c>
      <c r="B41" s="79" t="s">
        <v>15</v>
      </c>
      <c r="C41" s="80">
        <v>200040</v>
      </c>
      <c r="D41" s="80">
        <v>177523.61</v>
      </c>
      <c r="E41" s="80">
        <f t="shared" si="0"/>
        <v>-22516.390000000014</v>
      </c>
      <c r="F41" s="91">
        <f t="shared" si="1"/>
        <v>88.74405618876224</v>
      </c>
    </row>
    <row r="42" spans="1:6" ht="12.75">
      <c r="A42" s="9">
        <v>20000000</v>
      </c>
      <c r="B42" s="76" t="s">
        <v>17</v>
      </c>
      <c r="C42" s="77">
        <f>C47+C53+C43</f>
        <v>27530</v>
      </c>
      <c r="D42" s="77">
        <f>D47+D53+D43</f>
        <v>58312.75</v>
      </c>
      <c r="E42" s="77">
        <f>E47+E53+E43</f>
        <v>30782.75</v>
      </c>
      <c r="F42" s="77">
        <f>F47+F53+F43</f>
        <v>373.8423913043478</v>
      </c>
    </row>
    <row r="43" spans="1:6" s="82" customFormat="1" ht="12.75">
      <c r="A43" s="9">
        <v>21000000</v>
      </c>
      <c r="B43" s="76" t="s">
        <v>90</v>
      </c>
      <c r="C43" s="77">
        <f>C44</f>
        <v>10850</v>
      </c>
      <c r="D43" s="77">
        <f>D44</f>
        <v>20850</v>
      </c>
      <c r="E43" s="77">
        <f>E44</f>
        <v>10000</v>
      </c>
      <c r="F43" s="77">
        <f>F44</f>
        <v>300</v>
      </c>
    </row>
    <row r="44" spans="1:6" s="82" customFormat="1" ht="12.75">
      <c r="A44" s="9">
        <v>21080000</v>
      </c>
      <c r="B44" s="76" t="s">
        <v>44</v>
      </c>
      <c r="C44" s="77">
        <f>C45+C46</f>
        <v>10850</v>
      </c>
      <c r="D44" s="77">
        <f>D45+D46</f>
        <v>20850</v>
      </c>
      <c r="E44" s="77">
        <f>E45+E46</f>
        <v>10000</v>
      </c>
      <c r="F44" s="77">
        <f>F45+F46</f>
        <v>300</v>
      </c>
    </row>
    <row r="45" spans="1:6" ht="12.75">
      <c r="A45" s="10">
        <v>21081100</v>
      </c>
      <c r="B45" s="79" t="s">
        <v>91</v>
      </c>
      <c r="C45" s="80">
        <v>850</v>
      </c>
      <c r="D45" s="80">
        <v>850</v>
      </c>
      <c r="E45" s="80">
        <f>+D45-C45</f>
        <v>0</v>
      </c>
      <c r="F45" s="81">
        <f>+D45/C45*100</f>
        <v>100</v>
      </c>
    </row>
    <row r="46" spans="1:6" ht="38.25">
      <c r="A46" s="10">
        <v>21081500</v>
      </c>
      <c r="B46" s="79" t="s">
        <v>92</v>
      </c>
      <c r="C46" s="80">
        <v>10000</v>
      </c>
      <c r="D46" s="80">
        <v>20000</v>
      </c>
      <c r="E46" s="80">
        <f>+D46-C46</f>
        <v>10000</v>
      </c>
      <c r="F46" s="81">
        <f>+D46/C46*100</f>
        <v>200</v>
      </c>
    </row>
    <row r="47" spans="1:6" ht="25.5">
      <c r="A47" s="9">
        <v>22000000</v>
      </c>
      <c r="B47" s="76" t="s">
        <v>40</v>
      </c>
      <c r="C47" s="77">
        <f>C48+C51</f>
        <v>3680</v>
      </c>
      <c r="D47" s="77">
        <f>D48+D51</f>
        <v>2717.4</v>
      </c>
      <c r="E47" s="77">
        <f t="shared" si="0"/>
        <v>-962.5999999999999</v>
      </c>
      <c r="F47" s="92">
        <f>+D47/C47*100</f>
        <v>73.84239130434783</v>
      </c>
    </row>
    <row r="48" spans="1:6" ht="12.75">
      <c r="A48" s="9">
        <v>22010000</v>
      </c>
      <c r="B48" s="76" t="s">
        <v>18</v>
      </c>
      <c r="C48" s="77">
        <f>SUM(C49:C49)</f>
        <v>3680</v>
      </c>
      <c r="D48" s="77">
        <f>SUM(D49:D50)</f>
        <v>2709.92</v>
      </c>
      <c r="E48" s="77">
        <f t="shared" si="0"/>
        <v>-970.0799999999999</v>
      </c>
      <c r="F48" s="92">
        <f>+D48/C48*100</f>
        <v>73.6391304347826</v>
      </c>
    </row>
    <row r="49" spans="1:6" ht="12.75">
      <c r="A49" s="10">
        <v>22012500</v>
      </c>
      <c r="B49" s="79" t="s">
        <v>19</v>
      </c>
      <c r="C49" s="80">
        <v>3680</v>
      </c>
      <c r="D49" s="80">
        <v>2614.16</v>
      </c>
      <c r="E49" s="80">
        <v>1860.94</v>
      </c>
      <c r="F49" s="91">
        <f>+D49/C49*100</f>
        <v>71.03695652173913</v>
      </c>
    </row>
    <row r="50" spans="1:6" ht="25.5">
      <c r="A50" s="10">
        <v>22012900</v>
      </c>
      <c r="B50" s="79" t="s">
        <v>93</v>
      </c>
      <c r="C50" s="80">
        <v>0</v>
      </c>
      <c r="D50" s="80">
        <v>95.76</v>
      </c>
      <c r="E50" s="80">
        <f t="shared" si="0"/>
        <v>95.76</v>
      </c>
      <c r="F50" s="81"/>
    </row>
    <row r="51" spans="1:6" ht="30.75" customHeight="1">
      <c r="A51" s="9">
        <v>22090000</v>
      </c>
      <c r="B51" s="76" t="s">
        <v>20</v>
      </c>
      <c r="C51" s="77">
        <f>C52</f>
        <v>0</v>
      </c>
      <c r="D51" s="77">
        <f>D52</f>
        <v>7.48</v>
      </c>
      <c r="E51" s="77">
        <f t="shared" si="0"/>
        <v>7.48</v>
      </c>
      <c r="F51" s="78"/>
    </row>
    <row r="52" spans="1:6" ht="38.25">
      <c r="A52" s="10">
        <v>22090100</v>
      </c>
      <c r="B52" s="79" t="s">
        <v>21</v>
      </c>
      <c r="C52" s="80">
        <v>0</v>
      </c>
      <c r="D52" s="80">
        <v>7.48</v>
      </c>
      <c r="E52" s="80">
        <f t="shared" si="0"/>
        <v>7.48</v>
      </c>
      <c r="F52" s="81"/>
    </row>
    <row r="53" spans="1:6" ht="12.75">
      <c r="A53" s="9">
        <v>24000000</v>
      </c>
      <c r="B53" s="76" t="s">
        <v>43</v>
      </c>
      <c r="C53" s="77">
        <f>C54</f>
        <v>13000</v>
      </c>
      <c r="D53" s="77">
        <f>D54</f>
        <v>34745.35</v>
      </c>
      <c r="E53" s="77">
        <f t="shared" si="0"/>
        <v>21745.35</v>
      </c>
      <c r="F53" s="78">
        <v>0</v>
      </c>
    </row>
    <row r="54" spans="1:6" ht="12.75">
      <c r="A54" s="9">
        <v>24060000</v>
      </c>
      <c r="B54" s="76" t="s">
        <v>44</v>
      </c>
      <c r="C54" s="77">
        <f>C55</f>
        <v>13000</v>
      </c>
      <c r="D54" s="77">
        <f>D55</f>
        <v>34745.35</v>
      </c>
      <c r="E54" s="77">
        <f t="shared" si="0"/>
        <v>21745.35</v>
      </c>
      <c r="F54" s="78">
        <v>0</v>
      </c>
    </row>
    <row r="55" spans="1:6" ht="12.75">
      <c r="A55" s="10">
        <v>24060300</v>
      </c>
      <c r="B55" s="79" t="s">
        <v>44</v>
      </c>
      <c r="C55" s="80">
        <v>13000</v>
      </c>
      <c r="D55" s="80">
        <v>34745.35</v>
      </c>
      <c r="E55" s="80">
        <f t="shared" si="0"/>
        <v>21745.35</v>
      </c>
      <c r="F55" s="91">
        <f>D55/C55*100</f>
        <v>267.2719230769231</v>
      </c>
    </row>
    <row r="56" spans="1:6" ht="18" customHeight="1">
      <c r="A56" s="38"/>
      <c r="B56" s="38" t="s">
        <v>62</v>
      </c>
      <c r="C56" s="40">
        <f>C42+C14</f>
        <v>3628425</v>
      </c>
      <c r="D56" s="40">
        <f>D42+D14</f>
        <v>4225638.470000001</v>
      </c>
      <c r="E56" s="40">
        <f>+D56-C56</f>
        <v>597213.4700000007</v>
      </c>
      <c r="F56" s="89">
        <f>+D56/C56*100</f>
        <v>116.45930314117008</v>
      </c>
    </row>
    <row r="57" spans="1:6" ht="16.5">
      <c r="A57" s="120" t="s">
        <v>89</v>
      </c>
      <c r="B57" s="120"/>
      <c r="C57" s="27"/>
      <c r="D57" s="28"/>
      <c r="E57" s="28"/>
      <c r="F57" s="29"/>
    </row>
    <row r="58" spans="1:6" ht="21" customHeight="1">
      <c r="A58" s="49" t="s">
        <v>63</v>
      </c>
      <c r="B58" s="50" t="s">
        <v>64</v>
      </c>
      <c r="C58" s="51"/>
      <c r="D58" s="51"/>
      <c r="E58" s="51"/>
      <c r="F58" s="51"/>
    </row>
    <row r="59" spans="1:6" ht="51">
      <c r="A59" s="52" t="s">
        <v>65</v>
      </c>
      <c r="B59" s="53" t="s">
        <v>66</v>
      </c>
      <c r="C59" s="69">
        <v>1263890.36</v>
      </c>
      <c r="D59" s="69">
        <v>1150292.62</v>
      </c>
      <c r="E59" s="69">
        <f>D59-C59</f>
        <v>-113597.73999999999</v>
      </c>
      <c r="F59" s="94">
        <f>D59/C59*100</f>
        <v>91.01205740662505</v>
      </c>
    </row>
    <row r="60" spans="1:6" ht="25.5">
      <c r="A60" s="52" t="s">
        <v>67</v>
      </c>
      <c r="B60" s="53" t="s">
        <v>68</v>
      </c>
      <c r="C60" s="69">
        <v>75000</v>
      </c>
      <c r="D60" s="69">
        <v>65000</v>
      </c>
      <c r="E60" s="69">
        <f aca="true" t="shared" si="2" ref="E60:E69">D60-C60</f>
        <v>-10000</v>
      </c>
      <c r="F60" s="94">
        <f aca="true" t="shared" si="3" ref="F60:F69">D60/C60*100</f>
        <v>86.66666666666667</v>
      </c>
    </row>
    <row r="61" spans="1:6" ht="25.5">
      <c r="A61" s="52" t="s">
        <v>69</v>
      </c>
      <c r="B61" s="53" t="s">
        <v>70</v>
      </c>
      <c r="C61" s="69">
        <v>545379</v>
      </c>
      <c r="D61" s="69">
        <v>539530.98</v>
      </c>
      <c r="E61" s="69">
        <f t="shared" si="2"/>
        <v>-5848.020000000019</v>
      </c>
      <c r="F61" s="94">
        <f t="shared" si="3"/>
        <v>98.92771448845666</v>
      </c>
    </row>
    <row r="62" spans="1:6" ht="12.75">
      <c r="A62" s="52" t="s">
        <v>71</v>
      </c>
      <c r="B62" s="53" t="s">
        <v>72</v>
      </c>
      <c r="C62" s="69">
        <v>827626</v>
      </c>
      <c r="D62" s="69">
        <v>662856.13</v>
      </c>
      <c r="E62" s="69">
        <f t="shared" si="2"/>
        <v>-164769.87</v>
      </c>
      <c r="F62" s="94">
        <f t="shared" si="3"/>
        <v>80.09126465335792</v>
      </c>
    </row>
    <row r="63" spans="1:6" ht="12.75">
      <c r="A63" s="52" t="s">
        <v>73</v>
      </c>
      <c r="B63" s="53" t="s">
        <v>74</v>
      </c>
      <c r="C63" s="69">
        <v>46175</v>
      </c>
      <c r="D63" s="69">
        <v>19187.5</v>
      </c>
      <c r="E63" s="69">
        <f t="shared" si="2"/>
        <v>-26987.5</v>
      </c>
      <c r="F63" s="94">
        <f t="shared" si="3"/>
        <v>41.55387114239307</v>
      </c>
    </row>
    <row r="64" spans="1:6" ht="25.5">
      <c r="A64" s="83" t="s">
        <v>85</v>
      </c>
      <c r="B64" s="53" t="s">
        <v>102</v>
      </c>
      <c r="C64" s="69">
        <v>9232</v>
      </c>
      <c r="D64" s="69" t="s">
        <v>96</v>
      </c>
      <c r="E64" s="93">
        <v>-9232</v>
      </c>
      <c r="F64" s="94">
        <v>0</v>
      </c>
    </row>
    <row r="65" spans="1:6" ht="38.25">
      <c r="A65" s="52" t="s">
        <v>75</v>
      </c>
      <c r="B65" s="53" t="s">
        <v>76</v>
      </c>
      <c r="C65" s="69">
        <v>227083</v>
      </c>
      <c r="D65" s="69">
        <v>146524.99</v>
      </c>
      <c r="E65" s="69">
        <f t="shared" si="2"/>
        <v>-80558.01000000001</v>
      </c>
      <c r="F65" s="94">
        <f t="shared" si="3"/>
        <v>64.52486095392433</v>
      </c>
    </row>
    <row r="66" spans="1:6" ht="12.75">
      <c r="A66" s="83" t="s">
        <v>94</v>
      </c>
      <c r="B66" s="53" t="s">
        <v>95</v>
      </c>
      <c r="C66" s="69">
        <v>13330.64</v>
      </c>
      <c r="D66" s="69" t="s">
        <v>96</v>
      </c>
      <c r="E66" s="69">
        <v>-13330.64</v>
      </c>
      <c r="F66" s="94" t="s">
        <v>96</v>
      </c>
    </row>
    <row r="67" spans="1:6" ht="12.75">
      <c r="A67" s="52" t="s">
        <v>77</v>
      </c>
      <c r="B67" s="53" t="s">
        <v>78</v>
      </c>
      <c r="C67" s="69">
        <v>946136</v>
      </c>
      <c r="D67" s="69">
        <v>794134.6</v>
      </c>
      <c r="E67" s="69">
        <f t="shared" si="2"/>
        <v>-152001.40000000002</v>
      </c>
      <c r="F67" s="94">
        <f t="shared" si="3"/>
        <v>83.93450835820643</v>
      </c>
    </row>
    <row r="68" spans="1:6" ht="38.25">
      <c r="A68" s="52" t="s">
        <v>79</v>
      </c>
      <c r="B68" s="53" t="s">
        <v>80</v>
      </c>
      <c r="C68" s="69">
        <v>82000</v>
      </c>
      <c r="D68" s="69">
        <v>81935.2</v>
      </c>
      <c r="E68" s="69">
        <f t="shared" si="2"/>
        <v>-64.80000000000291</v>
      </c>
      <c r="F68" s="94">
        <f t="shared" si="3"/>
        <v>99.92097560975608</v>
      </c>
    </row>
    <row r="69" spans="1:6" ht="18" customHeight="1">
      <c r="A69" s="54" t="s">
        <v>81</v>
      </c>
      <c r="B69" s="55" t="s">
        <v>82</v>
      </c>
      <c r="C69" s="70">
        <f>SUM(C59:C68)</f>
        <v>4035852.0000000005</v>
      </c>
      <c r="D69" s="70">
        <f>SUM(D59:D68)</f>
        <v>3459462.02</v>
      </c>
      <c r="E69" s="70">
        <f t="shared" si="2"/>
        <v>-576389.9800000004</v>
      </c>
      <c r="F69" s="95">
        <f t="shared" si="3"/>
        <v>85.71825775573534</v>
      </c>
    </row>
    <row r="70" spans="1:6" ht="12.75">
      <c r="A70" s="17"/>
      <c r="B70" s="17"/>
      <c r="C70" s="30"/>
      <c r="D70" s="30"/>
      <c r="E70" s="30"/>
      <c r="F70" s="56"/>
    </row>
    <row r="71" spans="1:6" ht="12.75">
      <c r="A71" s="109"/>
      <c r="B71" s="109"/>
      <c r="C71" s="32"/>
      <c r="D71" s="32"/>
      <c r="E71" s="33"/>
      <c r="F71" s="47"/>
    </row>
    <row r="72" spans="1:6" ht="12.75">
      <c r="A72" s="109" t="s">
        <v>107</v>
      </c>
      <c r="B72" s="109"/>
      <c r="C72" s="32"/>
      <c r="D72" s="32"/>
      <c r="E72" s="33" t="s">
        <v>108</v>
      </c>
      <c r="F72" s="30"/>
    </row>
    <row r="73" spans="1:6" ht="12.75">
      <c r="A73" s="31"/>
      <c r="B73" s="31"/>
      <c r="C73" s="32"/>
      <c r="D73" s="32"/>
      <c r="E73" s="33"/>
      <c r="F73" s="30"/>
    </row>
    <row r="74" spans="1:6" ht="12.75">
      <c r="A74" s="37" t="s">
        <v>50</v>
      </c>
      <c r="B74" s="31"/>
      <c r="C74" s="30"/>
      <c r="D74" s="30"/>
      <c r="E74" s="30"/>
      <c r="F74" s="30"/>
    </row>
    <row r="75" spans="1:6" ht="12.75">
      <c r="A75" s="17" t="s">
        <v>51</v>
      </c>
      <c r="B75" s="17"/>
      <c r="C75" s="30"/>
      <c r="D75" s="30"/>
      <c r="E75" s="30"/>
      <c r="F75" s="30"/>
    </row>
    <row r="76" spans="1:5" ht="12.75">
      <c r="A76" s="17" t="s">
        <v>52</v>
      </c>
      <c r="B76" s="17"/>
      <c r="C76" s="30"/>
      <c r="D76" s="30"/>
      <c r="E76" s="30" t="s">
        <v>109</v>
      </c>
    </row>
    <row r="77" spans="1:6" ht="12.75">
      <c r="A77" s="45"/>
      <c r="B77" s="45"/>
      <c r="C77" s="45"/>
      <c r="D77" s="45"/>
      <c r="E77" s="45"/>
      <c r="F77" s="45"/>
    </row>
  </sheetData>
  <sheetProtection/>
  <mergeCells count="16">
    <mergeCell ref="A57:B57"/>
    <mergeCell ref="C4:F4"/>
    <mergeCell ref="A71:B71"/>
    <mergeCell ref="A72:B72"/>
    <mergeCell ref="C12:C13"/>
    <mergeCell ref="D12:D13"/>
    <mergeCell ref="A8:F8"/>
    <mergeCell ref="C1:D1"/>
    <mergeCell ref="A9:B9"/>
    <mergeCell ref="A10:A13"/>
    <mergeCell ref="B10:B13"/>
    <mergeCell ref="C9:E9"/>
    <mergeCell ref="C10:F11"/>
    <mergeCell ref="E12:E13"/>
    <mergeCell ref="F12:F13"/>
    <mergeCell ref="A7:F7"/>
  </mergeCells>
  <printOptions/>
  <pageMargins left="1.1811023622047245" right="0.3937007874015748" top="0.7874015748031497" bottom="0.7874015748031497" header="0.31496062992125984" footer="0.3937007874015748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Depviddil</cp:lastModifiedBy>
  <cp:lastPrinted>2020-02-17T09:23:53Z</cp:lastPrinted>
  <dcterms:created xsi:type="dcterms:W3CDTF">2015-04-15T06:48:28Z</dcterms:created>
  <dcterms:modified xsi:type="dcterms:W3CDTF">2020-02-17T09:24:30Z</dcterms:modified>
  <cp:category/>
  <cp:version/>
  <cp:contentType/>
  <cp:contentStatus/>
</cp:coreProperties>
</file>